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Ötvöskónyi november\2025. III. n. évi beszámoló\"/>
    </mc:Choice>
  </mc:AlternateContent>
  <xr:revisionPtr revIDLastSave="0" documentId="13_ncr:1_{CF8366DE-4C2B-4AAC-8D10-B5AB02827DA6}" xr6:coauthVersionLast="47" xr6:coauthVersionMax="47" xr10:uidLastSave="{00000000-0000-0000-0000-000000000000}"/>
  <bookViews>
    <workbookView xWindow="-108" yWindow="-108" windowWidth="23256" windowHeight="12456" tabRatio="598" firstSheet="10" activeTab="16" xr2:uid="{00000000-000D-0000-FFFF-FFFF00000000}"/>
  </bookViews>
  <sheets>
    <sheet name="1. melléklet" sheetId="41" r:id="rId1"/>
    <sheet name="2. melléklet" sheetId="33" r:id="rId2"/>
    <sheet name="3. melléklet" sheetId="35" r:id="rId3"/>
    <sheet name="4. melléklet" sheetId="15" r:id="rId4"/>
    <sheet name="5. melléklet" sheetId="46" r:id="rId5"/>
    <sheet name="6. melléklet" sheetId="45" r:id="rId6"/>
    <sheet name="7. melléklet" sheetId="5" r:id="rId7"/>
    <sheet name="8. melléklet" sheetId="48" r:id="rId8"/>
    <sheet name="9. melléklet" sheetId="47" r:id="rId9"/>
    <sheet name="10. melléklet" sheetId="7" r:id="rId10"/>
    <sheet name="11. melléklet" sheetId="40" r:id="rId11"/>
    <sheet name="12. melléklet" sheetId="39" r:id="rId12"/>
    <sheet name="13. melléklet" sheetId="8" r:id="rId13"/>
    <sheet name="14. melléklet" sheetId="36" r:id="rId14"/>
    <sheet name="15. melléklet" sheetId="30" r:id="rId15"/>
    <sheet name="16. melléklet" sheetId="29" r:id="rId16"/>
    <sheet name="17. melléklet" sheetId="11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" i="7" l="1"/>
  <c r="G56" i="7"/>
  <c r="G57" i="7"/>
  <c r="G58" i="7"/>
  <c r="G59" i="7"/>
  <c r="G126" i="7"/>
  <c r="G127" i="7"/>
  <c r="G128" i="7"/>
  <c r="G125" i="7"/>
  <c r="G129" i="7" s="1"/>
  <c r="F129" i="7"/>
  <c r="D122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20" i="7"/>
  <c r="G121" i="7"/>
  <c r="G100" i="7"/>
  <c r="E28" i="39"/>
  <c r="D28" i="39"/>
  <c r="C41" i="5"/>
  <c r="D41" i="5"/>
  <c r="B41" i="5"/>
  <c r="H122" i="7"/>
  <c r="H60" i="7"/>
  <c r="G44" i="7"/>
  <c r="G45" i="7"/>
  <c r="G46" i="7"/>
  <c r="G47" i="7"/>
  <c r="G48" i="7"/>
  <c r="G49" i="7"/>
  <c r="G50" i="7"/>
  <c r="G51" i="7"/>
  <c r="G52" i="7"/>
  <c r="G53" i="7"/>
  <c r="G54" i="7"/>
  <c r="G55" i="7"/>
  <c r="C60" i="7"/>
  <c r="D60" i="7"/>
  <c r="E60" i="7"/>
  <c r="F60" i="7"/>
  <c r="G64" i="7"/>
  <c r="G65" i="7"/>
  <c r="F66" i="7"/>
  <c r="C122" i="7"/>
  <c r="E122" i="7"/>
  <c r="F122" i="7"/>
  <c r="B122" i="7"/>
  <c r="I129" i="7"/>
  <c r="H129" i="7"/>
  <c r="E129" i="7"/>
  <c r="D129" i="7"/>
  <c r="C129" i="7"/>
  <c r="B129" i="7"/>
  <c r="I122" i="7"/>
  <c r="I66" i="7"/>
  <c r="H66" i="7"/>
  <c r="E66" i="7"/>
  <c r="D66" i="7"/>
  <c r="C66" i="7"/>
  <c r="B66" i="7"/>
  <c r="G63" i="7"/>
  <c r="I60" i="7"/>
  <c r="G43" i="7"/>
  <c r="F12" i="33"/>
  <c r="G12" i="33"/>
  <c r="E12" i="33"/>
  <c r="C13" i="29"/>
  <c r="D13" i="29"/>
  <c r="C12" i="11"/>
  <c r="D12" i="11"/>
  <c r="C21" i="11"/>
  <c r="C37" i="11" s="1"/>
  <c r="D21" i="11"/>
  <c r="D37" i="11" s="1"/>
  <c r="C28" i="11"/>
  <c r="C27" i="11" s="1"/>
  <c r="D28" i="11"/>
  <c r="D27" i="11" s="1"/>
  <c r="C57" i="11"/>
  <c r="D57" i="11"/>
  <c r="C66" i="11"/>
  <c r="C83" i="11" s="1"/>
  <c r="D66" i="11"/>
  <c r="D83" i="11" s="1"/>
  <c r="D72" i="11"/>
  <c r="C73" i="11"/>
  <c r="C72" i="11" s="1"/>
  <c r="D73" i="11"/>
  <c r="C78" i="11"/>
  <c r="D78" i="11"/>
  <c r="D14" i="40"/>
  <c r="E14" i="40"/>
  <c r="C29" i="47"/>
  <c r="C27" i="47" s="1"/>
  <c r="D29" i="47"/>
  <c r="D27" i="47" s="1"/>
  <c r="C13" i="47"/>
  <c r="D13" i="47"/>
  <c r="C9" i="47"/>
  <c r="D9" i="47"/>
  <c r="C44" i="48"/>
  <c r="C42" i="48" s="1"/>
  <c r="D44" i="48"/>
  <c r="D42" i="48" s="1"/>
  <c r="C36" i="48"/>
  <c r="D36" i="48"/>
  <c r="C29" i="48"/>
  <c r="D29" i="48"/>
  <c r="D27" i="48" s="1"/>
  <c r="C20" i="48"/>
  <c r="D20" i="48"/>
  <c r="C13" i="48"/>
  <c r="D13" i="48"/>
  <c r="C9" i="48"/>
  <c r="D9" i="48"/>
  <c r="C35" i="5"/>
  <c r="D35" i="5"/>
  <c r="C28" i="5"/>
  <c r="D28" i="5"/>
  <c r="C19" i="5"/>
  <c r="D19" i="5"/>
  <c r="C12" i="5"/>
  <c r="D12" i="5"/>
  <c r="C8" i="5"/>
  <c r="D8" i="5"/>
  <c r="C73" i="45"/>
  <c r="C68" i="45" s="1"/>
  <c r="D73" i="45"/>
  <c r="D68" i="45"/>
  <c r="C36" i="45"/>
  <c r="D36" i="45"/>
  <c r="C72" i="46"/>
  <c r="D72" i="46"/>
  <c r="D67" i="46" s="1"/>
  <c r="C68" i="46"/>
  <c r="D68" i="46"/>
  <c r="C67" i="46"/>
  <c r="C64" i="46"/>
  <c r="D64" i="46"/>
  <c r="C60" i="46"/>
  <c r="D60" i="46"/>
  <c r="C55" i="46"/>
  <c r="D55" i="46"/>
  <c r="C36" i="46"/>
  <c r="D36" i="46"/>
  <c r="C30" i="46"/>
  <c r="D30" i="46"/>
  <c r="C27" i="46"/>
  <c r="D27" i="46"/>
  <c r="D25" i="46" s="1"/>
  <c r="C21" i="46"/>
  <c r="D21" i="46"/>
  <c r="C10" i="46"/>
  <c r="C9" i="46" s="1"/>
  <c r="D10" i="46"/>
  <c r="D9" i="46" s="1"/>
  <c r="C10" i="15"/>
  <c r="C9" i="15" s="1"/>
  <c r="D10" i="15"/>
  <c r="D9" i="15" s="1"/>
  <c r="C27" i="15"/>
  <c r="D27" i="15"/>
  <c r="C30" i="15"/>
  <c r="D30" i="15"/>
  <c r="C36" i="15"/>
  <c r="D36" i="15"/>
  <c r="C55" i="15"/>
  <c r="D55" i="15"/>
  <c r="C60" i="15"/>
  <c r="D60" i="15"/>
  <c r="C64" i="15"/>
  <c r="D64" i="15"/>
  <c r="C68" i="15"/>
  <c r="D68" i="15"/>
  <c r="C72" i="15"/>
  <c r="C67" i="15" s="1"/>
  <c r="D72" i="15"/>
  <c r="D67" i="15" s="1"/>
  <c r="B13" i="48"/>
  <c r="B36" i="48"/>
  <c r="G60" i="7" l="1"/>
  <c r="G66" i="7"/>
  <c r="C11" i="11"/>
  <c r="C35" i="11" s="1"/>
  <c r="C36" i="11" s="1"/>
  <c r="D26" i="5"/>
  <c r="C6" i="5"/>
  <c r="D25" i="15"/>
  <c r="D78" i="15" s="1"/>
  <c r="C25" i="46"/>
  <c r="C78" i="46" s="1"/>
  <c r="D7" i="47"/>
  <c r="D46" i="47" s="1"/>
  <c r="C7" i="47"/>
  <c r="C46" i="47" s="1"/>
  <c r="C26" i="5"/>
  <c r="C79" i="45"/>
  <c r="D79" i="45"/>
  <c r="D7" i="48"/>
  <c r="D47" i="48" s="1"/>
  <c r="C7" i="48"/>
  <c r="F131" i="7"/>
  <c r="B131" i="7"/>
  <c r="H68" i="7"/>
  <c r="E68" i="7"/>
  <c r="C131" i="7"/>
  <c r="H131" i="7"/>
  <c r="C68" i="7"/>
  <c r="B68" i="7"/>
  <c r="F68" i="7"/>
  <c r="D131" i="7"/>
  <c r="D68" i="7"/>
  <c r="G122" i="7"/>
  <c r="E131" i="7"/>
  <c r="C82" i="11"/>
  <c r="D56" i="11"/>
  <c r="D81" i="11" s="1"/>
  <c r="C56" i="11"/>
  <c r="C81" i="11" s="1"/>
  <c r="D82" i="11"/>
  <c r="D11" i="11"/>
  <c r="D35" i="11" s="1"/>
  <c r="D36" i="11" s="1"/>
  <c r="C25" i="15"/>
  <c r="C78" i="15" s="1"/>
  <c r="D78" i="46"/>
  <c r="C27" i="48"/>
  <c r="D6" i="5"/>
  <c r="D46" i="5" s="1"/>
  <c r="B30" i="46"/>
  <c r="F29" i="7"/>
  <c r="G28" i="7"/>
  <c r="G68" i="7" l="1"/>
  <c r="C46" i="5"/>
  <c r="C47" i="48"/>
  <c r="G131" i="7"/>
  <c r="B12" i="5"/>
  <c r="B36" i="15" l="1"/>
  <c r="D24" i="7" l="1"/>
  <c r="I24" i="7" l="1"/>
  <c r="B13" i="29" l="1"/>
  <c r="G27" i="7"/>
  <c r="G29" i="7" s="1"/>
  <c r="C14" i="40" l="1"/>
  <c r="B20" i="48"/>
  <c r="B28" i="5"/>
  <c r="B29" i="47" l="1"/>
  <c r="B27" i="47" s="1"/>
  <c r="B36" i="45"/>
  <c r="G12" i="7"/>
  <c r="G13" i="7"/>
  <c r="G14" i="7"/>
  <c r="G15" i="7"/>
  <c r="G16" i="7"/>
  <c r="G17" i="7"/>
  <c r="G18" i="7"/>
  <c r="G19" i="7"/>
  <c r="G20" i="7"/>
  <c r="G21" i="7"/>
  <c r="G22" i="7"/>
  <c r="G23" i="7"/>
  <c r="G11" i="7" l="1"/>
  <c r="G24" i="7" s="1"/>
  <c r="G31" i="7" s="1"/>
  <c r="B21" i="11"/>
  <c r="B35" i="5"/>
  <c r="B19" i="5"/>
  <c r="B8" i="5"/>
  <c r="B44" i="48"/>
  <c r="B42" i="48" s="1"/>
  <c r="B29" i="48"/>
  <c r="B9" i="48"/>
  <c r="B72" i="46"/>
  <c r="B68" i="46"/>
  <c r="B64" i="46"/>
  <c r="B60" i="46"/>
  <c r="B55" i="46"/>
  <c r="B36" i="46"/>
  <c r="B27" i="46"/>
  <c r="B21" i="46"/>
  <c r="B10" i="46"/>
  <c r="B9" i="46" s="1"/>
  <c r="B67" i="46" l="1"/>
  <c r="B7" i="48"/>
  <c r="B25" i="46"/>
  <c r="B78" i="46" s="1"/>
  <c r="B26" i="5"/>
  <c r="B6" i="5"/>
  <c r="B27" i="48"/>
  <c r="B72" i="15"/>
  <c r="B68" i="15"/>
  <c r="B64" i="15"/>
  <c r="B60" i="15"/>
  <c r="B55" i="15"/>
  <c r="B30" i="15"/>
  <c r="B27" i="15"/>
  <c r="B21" i="15"/>
  <c r="B10" i="15"/>
  <c r="B9" i="15" s="1"/>
  <c r="B67" i="15" l="1"/>
  <c r="B25" i="15"/>
  <c r="C28" i="39" l="1"/>
  <c r="B78" i="11"/>
  <c r="B73" i="11"/>
  <c r="B72" i="11" s="1"/>
  <c r="B66" i="11"/>
  <c r="B83" i="11" s="1"/>
  <c r="B57" i="11"/>
  <c r="B37" i="11"/>
  <c r="B28" i="11"/>
  <c r="B27" i="11" s="1"/>
  <c r="B12" i="11"/>
  <c r="B11" i="11" s="1"/>
  <c r="B82" i="11" l="1"/>
  <c r="B35" i="11"/>
  <c r="B36" i="11" s="1"/>
  <c r="B56" i="11"/>
  <c r="B81" i="11" s="1"/>
  <c r="B9" i="47" l="1"/>
  <c r="B13" i="47"/>
  <c r="B73" i="45"/>
  <c r="B68" i="45" s="1"/>
  <c r="C29" i="7"/>
  <c r="D29" i="7"/>
  <c r="E29" i="7"/>
  <c r="H29" i="7"/>
  <c r="I29" i="7"/>
  <c r="B29" i="7"/>
  <c r="B7" i="47" l="1"/>
  <c r="B46" i="47" s="1"/>
  <c r="C24" i="7"/>
  <c r="C31" i="7" s="1"/>
  <c r="D31" i="7"/>
  <c r="E24" i="7"/>
  <c r="E31" i="7" s="1"/>
  <c r="F24" i="7"/>
  <c r="F31" i="7" s="1"/>
  <c r="H24" i="7"/>
  <c r="H31" i="7" s="1"/>
  <c r="B24" i="7"/>
  <c r="B31" i="7" s="1"/>
  <c r="B46" i="5" l="1"/>
  <c r="B47" i="48" l="1"/>
  <c r="B79" i="45"/>
  <c r="B78" i="15"/>
</calcChain>
</file>

<file path=xl/sharedStrings.xml><?xml version="1.0" encoding="utf-8"?>
<sst xmlns="http://schemas.openxmlformats.org/spreadsheetml/2006/main" count="669" uniqueCount="340">
  <si>
    <t>Megnevezés</t>
  </si>
  <si>
    <t>Dologi</t>
  </si>
  <si>
    <t>Feladat megnevezése</t>
  </si>
  <si>
    <t>Város és községgazdálkodás</t>
  </si>
  <si>
    <t>Közvilágítási feladatok</t>
  </si>
  <si>
    <t>Köztemető fennt.</t>
  </si>
  <si>
    <t>Közműv.könyvtár</t>
  </si>
  <si>
    <t>Összesen:</t>
  </si>
  <si>
    <t>Mindösszesen:</t>
  </si>
  <si>
    <t>I. MŰKÖDÉSI KIADÁSOK</t>
  </si>
  <si>
    <t>Működési célú tartalékok</t>
  </si>
  <si>
    <t>Bevételek</t>
  </si>
  <si>
    <t>Művelődési ház</t>
  </si>
  <si>
    <t>Kiadások</t>
  </si>
  <si>
    <t>Céltartalék</t>
  </si>
  <si>
    <t>Képviselő-testület</t>
  </si>
  <si>
    <t>Általános tartalék</t>
  </si>
  <si>
    <t>Polgármester</t>
  </si>
  <si>
    <t>BEVÉTELEK MINDÖSSZESEN</t>
  </si>
  <si>
    <t>II. FELHALMOZÁSI KIADÁSOK</t>
  </si>
  <si>
    <t>KIADÁSOK MINDÖSSZESEN</t>
  </si>
  <si>
    <t>Sorszám</t>
  </si>
  <si>
    <t>Felújítási cél megnevezése</t>
  </si>
  <si>
    <t>Előirányzat összege</t>
  </si>
  <si>
    <t>Összesen</t>
  </si>
  <si>
    <t>Működési cél</t>
  </si>
  <si>
    <t>Felhalmozási cél</t>
  </si>
  <si>
    <t>Átcsoportosítás jogát gyakorolja</t>
  </si>
  <si>
    <t xml:space="preserve">    - ebből polgárm.keret</t>
  </si>
  <si>
    <t>KÖLTSÉGVETÉSI BEVÉTELEK</t>
  </si>
  <si>
    <t>Működési célú bevételek</t>
  </si>
  <si>
    <t>Felhalmozási célú bevételek</t>
  </si>
  <si>
    <t>KÖLTSÉGVETÉSI KIADÁSOK</t>
  </si>
  <si>
    <t>Működési célú kiadások</t>
  </si>
  <si>
    <t>Felhalmozási célú kiadások</t>
  </si>
  <si>
    <t>Belső forrásból</t>
  </si>
  <si>
    <t>1. Működési célú pénzmaradvány igénybevétele</t>
  </si>
  <si>
    <t>2. Felhalmozási célú pénzmaradvány igénybevétele</t>
  </si>
  <si>
    <t>Külső forrásból</t>
  </si>
  <si>
    <t>1. Működési célú hitelfelvétel</t>
  </si>
  <si>
    <t>2. Felhalmozási célú hitelfelvétel</t>
  </si>
  <si>
    <t>Működési célú bevételek összesen</t>
  </si>
  <si>
    <t>Felhalmozási célú bevételek összesen</t>
  </si>
  <si>
    <t>1. Személyi jellegű kiadások</t>
  </si>
  <si>
    <t>3. Dologi és egyéb folyó kiadások</t>
  </si>
  <si>
    <t>1. Beruházási kiadások</t>
  </si>
  <si>
    <t>2. Felújítások</t>
  </si>
  <si>
    <t>1. Általános tartalék</t>
  </si>
  <si>
    <t>2. Céltartalék</t>
  </si>
  <si>
    <t>Felhalmozási célú tartalékok</t>
  </si>
  <si>
    <t>1. Fejlesztési céltartalék</t>
  </si>
  <si>
    <t>FINANSZÍROZÁSI CÉLÚ KIADÁSOK</t>
  </si>
  <si>
    <t>Működési célú kiadások összesen</t>
  </si>
  <si>
    <t>Felhalmozási célú kiadások összesen</t>
  </si>
  <si>
    <t>1.</t>
  </si>
  <si>
    <t xml:space="preserve">     Címrend</t>
  </si>
  <si>
    <t>Felhalmozási célú</t>
  </si>
  <si>
    <t>Kötelező feladatok</t>
  </si>
  <si>
    <t>Önként vállalt feladatok</t>
  </si>
  <si>
    <t>eredeti előirányzat</t>
  </si>
  <si>
    <t>Közmunka program</t>
  </si>
  <si>
    <t>I. B1 Működési célú támogatások államháztartáson belülről</t>
  </si>
  <si>
    <t>B11 Önkormányzatok működési támogatásai</t>
  </si>
  <si>
    <t>B111 Helyi önkormányzatok általános támogatása</t>
  </si>
  <si>
    <t>B112 Települési önkorm. Egyes köznevelési feladatainak támogatása</t>
  </si>
  <si>
    <t xml:space="preserve">B113 Tel. Önk. Szociális gyermekjóléti és gyermekétkeztetési fel.tám. </t>
  </si>
  <si>
    <t>B114 Települési önkormányzatok kulturális feladatainak támogatása</t>
  </si>
  <si>
    <t>B115 Működési célú költségvetési támogatások és kiegészítő tám.</t>
  </si>
  <si>
    <t>B116 Elszámolásból származó bevételek</t>
  </si>
  <si>
    <t>B12 Elvonások és befizetések bevételei</t>
  </si>
  <si>
    <t>B16  Egyéb működési célú támogatások államháztartáson belülről</t>
  </si>
  <si>
    <t>II. B2 Felhalmozási célú támogatások államháztartáson belülről</t>
  </si>
  <si>
    <t>B21 Felhalmozási célú önkormányzati támogatások</t>
  </si>
  <si>
    <t>B25 Egyéb felhalmozási célú támogatások bevételei áht-n belülről</t>
  </si>
  <si>
    <t>III. B3 Közhatalmi bevételek</t>
  </si>
  <si>
    <t>B31 Jövedelemadók</t>
  </si>
  <si>
    <t>B34 Vagyoni típusú adók</t>
  </si>
  <si>
    <t>ebből: építményadó</t>
  </si>
  <si>
    <t xml:space="preserve">          magánszemélyek kommunális adója</t>
  </si>
  <si>
    <t>B35 Termékek és szolgáltatások adói</t>
  </si>
  <si>
    <t>B351 értékesítési és forgalmi adók</t>
  </si>
  <si>
    <t>ebből állandó jell. végzett iparűzési tev utáni helyi iparűzési adó</t>
  </si>
  <si>
    <t>B354 Gépjárműadó</t>
  </si>
  <si>
    <t>B36 Egyéb közhatalmi bevételek</t>
  </si>
  <si>
    <t>B361 Igazgatási szolgátlatási díj</t>
  </si>
  <si>
    <t>B364 Pótlékok, bírágok</t>
  </si>
  <si>
    <t>IV. B4 Működési bevételek</t>
  </si>
  <si>
    <t>B401 Készletértékesítés ellenértéke</t>
  </si>
  <si>
    <t>B402 Szolgáltatások ellenértéke</t>
  </si>
  <si>
    <t>B403 Közvetített szolgáltatások ellenértéke</t>
  </si>
  <si>
    <t>B404 Tulajdonosi bevételek</t>
  </si>
  <si>
    <t>B405 Ellátási díjak</t>
  </si>
  <si>
    <t>B406 Kiszámlázott általános forgalmi adó</t>
  </si>
  <si>
    <t>B407 Általános forgalmi adó visszatérítés</t>
  </si>
  <si>
    <t>B408 Kamatbevételek</t>
  </si>
  <si>
    <t>B409 Egyéb pénzügyi műveletek bevételei</t>
  </si>
  <si>
    <t>B410 Biztosító által fizetett kártérítés</t>
  </si>
  <si>
    <t>B411 Egyéb működési bevételek</t>
  </si>
  <si>
    <t>V. B5 Felhalmozási bevételek</t>
  </si>
  <si>
    <t>B51 Immateriális javak értékesítése</t>
  </si>
  <si>
    <t>B52 Ingatlanok értékesítése</t>
  </si>
  <si>
    <t>B53 Egyéb tárgyi eszköz értékesítés</t>
  </si>
  <si>
    <t>VI. B6 Működési célú átvett pénzeszköz</t>
  </si>
  <si>
    <t>B65 Egyéb működési célú átvett pénzeszköz áht-n kívülről</t>
  </si>
  <si>
    <t>VII. B7 Felhalmozási célú átvett pénzeszközök</t>
  </si>
  <si>
    <t>B75 Egyéb felhalmozási célú átvett pénzeszköz áht-n kívülről</t>
  </si>
  <si>
    <t>VIII. B8 Finanszírozási bevételek</t>
  </si>
  <si>
    <t>B811 Hitel-, kölcsön felvétele pénzügyi vállalkozástól</t>
  </si>
  <si>
    <t>B8112 Likviditási célú hitelek, kölcsönök felvétele</t>
  </si>
  <si>
    <t>B8113 Rövid lejáratú hitelek, kölcsönök felvétele</t>
  </si>
  <si>
    <t>B812 Belföldi értékpapírok bevétele</t>
  </si>
  <si>
    <t>B813 Maradvány igénybevétele</t>
  </si>
  <si>
    <t>B8131 Előző év költségvetési maradványának igénybevétele</t>
  </si>
  <si>
    <t>B814 Államháztartáson belüli megelőlegezések</t>
  </si>
  <si>
    <t>B816 Központi, irányítószervi támogatás</t>
  </si>
  <si>
    <t>BEVÉTELEK ÖSSZESEN (I+II+III+IV+V+VI+VII+VIII)</t>
  </si>
  <si>
    <t>K1 Személyi juttatások</t>
  </si>
  <si>
    <t>K11 Foglalkoztatottak személyi juttatásai</t>
  </si>
  <si>
    <t>K12 Külső személyi juttatások</t>
  </si>
  <si>
    <t>K2 Munkaadót terhelő járulékok és szociális hozzájárulási adó</t>
  </si>
  <si>
    <t>K3 Dologi kiadások</t>
  </si>
  <si>
    <t>K31 Készletbeszerzés</t>
  </si>
  <si>
    <t>K32 Kommunikációs szolgáltatások</t>
  </si>
  <si>
    <t>K33 Szolgáltatási kiadások</t>
  </si>
  <si>
    <t>K34 Kiküldetések, reklám és propaganda kiadások</t>
  </si>
  <si>
    <t>K35 Különféle befizetések és egyéb dologi kiadások</t>
  </si>
  <si>
    <t>K4 Ellátottak pénzbeli juttatásai</t>
  </si>
  <si>
    <t>K5 Egyéb működési célú kiadások</t>
  </si>
  <si>
    <t>K502 Elvonások és befizetések</t>
  </si>
  <si>
    <t>K506 Műk. c támogatások áht-n belülre</t>
  </si>
  <si>
    <t>K508 Műk. c.visszatérítendő tám. , kölcsönök áht-n kívülre</t>
  </si>
  <si>
    <t>K512 Egyéb műk célú támogatások ÁH-n kívülre</t>
  </si>
  <si>
    <t>K513 Tartalékok</t>
  </si>
  <si>
    <t>K6 Beruházások</t>
  </si>
  <si>
    <t>K61 Immateriális javak beszerzése, létesítése</t>
  </si>
  <si>
    <t>K62 Ingatlanok beszerzése, létesítése</t>
  </si>
  <si>
    <t>K63 Informatikai eszközök beszerzése</t>
  </si>
  <si>
    <t>K64 Egyéb tárgyi eszköz beszerzése, létesítése</t>
  </si>
  <si>
    <t>K67 beruházási c. előzetesen felszámított ÁFA</t>
  </si>
  <si>
    <t>K7 Felújítások</t>
  </si>
  <si>
    <t>K71 Ingatlanok felújítása</t>
  </si>
  <si>
    <t>K72 Informatikai eszközök felújítása</t>
  </si>
  <si>
    <t>K73 egyéb tárgyi eszközök felújítása</t>
  </si>
  <si>
    <t>K74 Felújítási célú előzetesen felszámított ÁFA</t>
  </si>
  <si>
    <t>III. FINANSZÍROZÁSI KIADÁSOK</t>
  </si>
  <si>
    <t>K911 Hitel-, kölcsön törlesztése államháztartáson kívülre</t>
  </si>
  <si>
    <t>KIADÁSOK MINDÖSSZESEN(I+II+III)</t>
  </si>
  <si>
    <t>Az önkormányzat önállóan működő és gazdálkodó költségvetési szerve</t>
  </si>
  <si>
    <t>Ötvöskónyi Község Önkormányzata</t>
  </si>
  <si>
    <t>Az önkormányzat önállóan működő költségvetési szerve</t>
  </si>
  <si>
    <t>Az Önkormányzat költségvetésében szereplő nem intézményi kiadások</t>
  </si>
  <si>
    <t>011130 Önkormányzati igazgatás</t>
  </si>
  <si>
    <t>041233 Közfoglalkoztatás</t>
  </si>
  <si>
    <t>066020 Város- és községgazdálkodás</t>
  </si>
  <si>
    <t>064010 Közvilágítás</t>
  </si>
  <si>
    <t>013320 Köztemető fenntartás</t>
  </si>
  <si>
    <t>082044 Könyvtár</t>
  </si>
  <si>
    <t>B64 Működési célú kölcsönök visszatérülése áht-n kívülről</t>
  </si>
  <si>
    <t xml:space="preserve">K  i  a  d  á  s  o  k </t>
  </si>
  <si>
    <t>Igazgatási feladatok</t>
  </si>
  <si>
    <t>Lét-szám</t>
  </si>
  <si>
    <t>Szem. jellegű</t>
  </si>
  <si>
    <t>Munka-adói jár</t>
  </si>
  <si>
    <t>T.szoc.pol.jutt</t>
  </si>
  <si>
    <t>E.műk.tám.</t>
  </si>
  <si>
    <t>Össz.:</t>
  </si>
  <si>
    <t>Műk. bevét</t>
  </si>
  <si>
    <t xml:space="preserve"> - 1 fő polgármester</t>
  </si>
  <si>
    <t xml:space="preserve"> - 1 fő közalkalmazott</t>
  </si>
  <si>
    <t>EU támogatással megvalósuló programok, projektek</t>
  </si>
  <si>
    <t>Projekt megnevezése</t>
  </si>
  <si>
    <t>Működési célú</t>
  </si>
  <si>
    <t>4. Működési bevételek</t>
  </si>
  <si>
    <t>1. Felhalmozási célú önkormányzati támogatás</t>
  </si>
  <si>
    <t>3. Felhalmozási bevételek</t>
  </si>
  <si>
    <t>1. Hitel-, kölcsön törlesztés</t>
  </si>
  <si>
    <t>Műk.c.visszatérítendő kiadás</t>
  </si>
  <si>
    <t xml:space="preserve"> -ebből állandó jell. végzett iparűzési tev utáni helyi iparűzési adó</t>
  </si>
  <si>
    <t>Közfoglalkoztatottak éves létszám-előirányzata</t>
  </si>
  <si>
    <t>K914 Államháztartáson belüli megelőlegezések visszafizetése</t>
  </si>
  <si>
    <t>K915 Központi, irányító szervi támogatások folyósítása</t>
  </si>
  <si>
    <t>Szünidei étkeztetés</t>
  </si>
  <si>
    <t>TARTALÉK</t>
  </si>
  <si>
    <t>Központi, irányítószervi támogatás bevételek és kiadások egyenlege:</t>
  </si>
  <si>
    <t>Központi, irányítószervi támogatás:</t>
  </si>
  <si>
    <t>Központi, irányítószervi támogatás folyósítása:</t>
  </si>
  <si>
    <t>A költségvetési hiány külső finanszírozására vagy a költségvetési többlet felhasználására szolgáló finanszírozási célú pénzügyi műveletek</t>
  </si>
  <si>
    <t>Ellátottak pénzbeli juttatása</t>
  </si>
  <si>
    <t>2.</t>
  </si>
  <si>
    <t>A költségvetési hiány belső finanszírozására szolgáló előző évek maradványa</t>
  </si>
  <si>
    <t>Adatok  Ft-ban</t>
  </si>
  <si>
    <t>Adatok Ft-ban</t>
  </si>
  <si>
    <t xml:space="preserve">          Adatok  Ft-ban</t>
  </si>
  <si>
    <t xml:space="preserve">         Adatok  Ft-ban</t>
  </si>
  <si>
    <t>Önkormányzat:</t>
  </si>
  <si>
    <t>Hosszabb időtartamú közfoglalkoztatás</t>
  </si>
  <si>
    <t>hagyományos</t>
  </si>
  <si>
    <t>1. Önkormányzatok működési támogatásai</t>
  </si>
  <si>
    <t>2. Egyéb működési célú támogatások áht-n belülről</t>
  </si>
  <si>
    <t>3. Közhatalmi bevételek</t>
  </si>
  <si>
    <t>5. Működési célú átvett pénzeszköz áh.-on kívülről</t>
  </si>
  <si>
    <t>6. Működési célú kölcsönök visszatér.áh.-on kívülről</t>
  </si>
  <si>
    <t>2. Felhalmozási célú támogatás áht.-on belülről</t>
  </si>
  <si>
    <t>4. Felhalmozási célú átvett pénzeszközök áht.-n kív.</t>
  </si>
  <si>
    <t>HIÁNY FINANSZÍROZÁSÁNAK MÓDJA</t>
  </si>
  <si>
    <t>2. Munkaadót terhelő járulékok és szoc.hozzáj.adó</t>
  </si>
  <si>
    <t>4. Ellátottak pénbeli juttatásai</t>
  </si>
  <si>
    <t>5. Egyéb működési célú támog. áh.-n belülre</t>
  </si>
  <si>
    <t>6. Egyéb működési célú támog. Áh.-n kívülre</t>
  </si>
  <si>
    <t>7. Működési célú kölcsönök áh.-n kívülre</t>
  </si>
  <si>
    <t>9. Elszámolások és befizetések</t>
  </si>
  <si>
    <t>3. Egyéb felhalmoz.célú támogatás áh.-on belülre</t>
  </si>
  <si>
    <t>4. Egyéb felhalmoz.célú támogatás áh.-on kívülre</t>
  </si>
  <si>
    <t>2. Államháztartáson belüli megelőlegezések visszafiz.</t>
  </si>
  <si>
    <t>3.</t>
  </si>
  <si>
    <t>B1131 Tel.önkorm.egyes szociális és gyermekjóléti fel. támogatása</t>
  </si>
  <si>
    <t>B1132 Tel.önkorm.gyermekétkeztetési feladatainak ellátása</t>
  </si>
  <si>
    <t>074040 Fertőző megbetegedések megelőzése</t>
  </si>
  <si>
    <t xml:space="preserve"> fő</t>
  </si>
  <si>
    <t>Ötvöskónyi Szivárvány Óvoda és Pöttömpark Bölcsőde</t>
  </si>
  <si>
    <t xml:space="preserve"> - 6 fő közalkalmazott óvoda</t>
  </si>
  <si>
    <t xml:space="preserve"> - 4 fő közalkalmazott bölcsőde</t>
  </si>
  <si>
    <t xml:space="preserve"> - 1 fő szociális segítő</t>
  </si>
  <si>
    <t xml:space="preserve">104037 Intézményen kívüli gyermekétkeztetés </t>
  </si>
  <si>
    <t>104035 Gyermekétkeztetés bölcsődében, fogyatékos nappali intézményben</t>
  </si>
  <si>
    <t>096015 Gyermekétkeztetés köznevelési intézményben</t>
  </si>
  <si>
    <t>063080 Vízellátással kapcsolatos közmű építése, fenntartása, üzemeltetése</t>
  </si>
  <si>
    <t>062020 Településfejlesztési projektek és támogatásuk</t>
  </si>
  <si>
    <t>047410 Ár-és belvízvédelemmel összefüggő tevékenységek</t>
  </si>
  <si>
    <t>Ár-és belvízvédelem</t>
  </si>
  <si>
    <t>Óvodai, bölcsödei étkeztetés</t>
  </si>
  <si>
    <t>Csapadékvíz elvezetés</t>
  </si>
  <si>
    <t>7 fő</t>
  </si>
  <si>
    <t xml:space="preserve"> - 1 fő postai ügyintéző</t>
  </si>
  <si>
    <t xml:space="preserve"> - 1 fő munka-és termelésszervező</t>
  </si>
  <si>
    <t>10 fő</t>
  </si>
  <si>
    <t>Ezüsthárs Egyesület</t>
  </si>
  <si>
    <t>Ötvöskónyi Kul. És Sport Egy</t>
  </si>
  <si>
    <t>082092 Művelődési Ház</t>
  </si>
  <si>
    <t>107060 Szociális ellátás</t>
  </si>
  <si>
    <t>107055 Falugondnoki, tanyagondnoki szolgáltatás</t>
  </si>
  <si>
    <t>Ötvöskónyi Község önkormányzati szintű 2025. évi bevételei</t>
  </si>
  <si>
    <t>Ötvöskónyi Község Önkormányzata 2025. évi bevételei</t>
  </si>
  <si>
    <t>Ötvöskónyi Szivárvány Óvoda és Pöttömpark Bölcsőde 2025. évi bevételei</t>
  </si>
  <si>
    <t>Ötvöskónyi Község önkormányzati szintű 2025. évi kiadásai</t>
  </si>
  <si>
    <t>Ötvöskónyi Község Önkormányzata 2025. évi kiadásai</t>
  </si>
  <si>
    <t>Ötvöskónyi Szivárvány Óvoda és Pöttömpark Bölcsőde 2025. évi kiadásai</t>
  </si>
  <si>
    <t>Ötvöskónyi Község Önkormányzata 2025. évi működési kiadásai</t>
  </si>
  <si>
    <t>Ötvöskónyi Önkormányzat 2025. évi felújítási kiadásai előirányzati célonként</t>
  </si>
  <si>
    <t>Ötvöskónyi Önkormányzat 2025. évi beruházási kiadásai feladatonként</t>
  </si>
  <si>
    <t>4.</t>
  </si>
  <si>
    <t>5.</t>
  </si>
  <si>
    <t>6.</t>
  </si>
  <si>
    <t>Ötvöskónyi Községi Önkormányzat 2025. évi létszám-előirányzata</t>
  </si>
  <si>
    <t>2025.év</t>
  </si>
  <si>
    <t>Ötvöskónyi Község Önkormányzata 2025. évi céltartaléka</t>
  </si>
  <si>
    <t>Ötvöskónyi Község Önkormányzata 2025. évi összevont költségvetési mérlege</t>
  </si>
  <si>
    <t>2025. évi előirányzat</t>
  </si>
  <si>
    <t>Porszívó bölcsőde részére</t>
  </si>
  <si>
    <t>Porszívó óvoda részére</t>
  </si>
  <si>
    <t>Nyomtató óvoda részére</t>
  </si>
  <si>
    <t xml:space="preserve"> 17 fő</t>
  </si>
  <si>
    <t>Falugondnoki szolg</t>
  </si>
  <si>
    <t>-103 887 786</t>
  </si>
  <si>
    <t xml:space="preserve">         1. melléklet </t>
  </si>
  <si>
    <t xml:space="preserve">    2. melléklet </t>
  </si>
  <si>
    <t xml:space="preserve">    3. melléklet</t>
  </si>
  <si>
    <t xml:space="preserve">    4. melléklet </t>
  </si>
  <si>
    <t xml:space="preserve">    5. melléklet </t>
  </si>
  <si>
    <t xml:space="preserve">    6. melléklet </t>
  </si>
  <si>
    <t xml:space="preserve">    7. melléklet </t>
  </si>
  <si>
    <t xml:space="preserve">    8. melléklet </t>
  </si>
  <si>
    <t xml:space="preserve">    9. melléklet </t>
  </si>
  <si>
    <t xml:space="preserve"> 10. melléklet </t>
  </si>
  <si>
    <t xml:space="preserve">                         11. melléklet </t>
  </si>
  <si>
    <t xml:space="preserve">12. melléklet </t>
  </si>
  <si>
    <t>13. melléklet</t>
  </si>
  <si>
    <t xml:space="preserve">14. melléklet </t>
  </si>
  <si>
    <t>16. melléklet</t>
  </si>
  <si>
    <t xml:space="preserve">                                                             15. melléklet </t>
  </si>
  <si>
    <t xml:space="preserve">                                            17. melléklet </t>
  </si>
  <si>
    <t xml:space="preserve">17. melléklet </t>
  </si>
  <si>
    <t>Módosított előirányzat</t>
  </si>
  <si>
    <t>Eredeti előirányzat</t>
  </si>
  <si>
    <t>Járási startmunka mintaprogram</t>
  </si>
  <si>
    <t>19 fő</t>
  </si>
  <si>
    <t>12 fő</t>
  </si>
  <si>
    <t>Laminálógép óvoda részére</t>
  </si>
  <si>
    <t>Laminálógép bölcsőde részére</t>
  </si>
  <si>
    <t>Hősugárzó</t>
  </si>
  <si>
    <t>Klímaberendezés</t>
  </si>
  <si>
    <t>Szárzúzó/mulcsozó</t>
  </si>
  <si>
    <t>Bozótvágó</t>
  </si>
  <si>
    <t>7.</t>
  </si>
  <si>
    <t>8.</t>
  </si>
  <si>
    <t>9.</t>
  </si>
  <si>
    <t>10.</t>
  </si>
  <si>
    <t>Monitor</t>
  </si>
  <si>
    <t>Ötvöskónyi Község Önkormányzata 2025. évi működési kiadásai módosított előiányzat</t>
  </si>
  <si>
    <t>Informatikai fejlesztések, szolg</t>
  </si>
  <si>
    <t>Önk. Elszám. A kp-i ktsgvetéssel</t>
  </si>
  <si>
    <t>Közutak, hídak</t>
  </si>
  <si>
    <t>Vízellátással kapcs. Közmű</t>
  </si>
  <si>
    <t>Sportlétesítmények működése</t>
  </si>
  <si>
    <t>Óvodai nevelés</t>
  </si>
  <si>
    <t>Kutasi Sporthorgász Egyesület</t>
  </si>
  <si>
    <t>013370 Informatikai fejlesztések, szolgáltatások</t>
  </si>
  <si>
    <t>081030 Sportlétesítmények, edzőtáborok működtetése és fejlesztése</t>
  </si>
  <si>
    <t>4,5 fő</t>
  </si>
  <si>
    <t>14,5 fő</t>
  </si>
  <si>
    <t>Önk. Vagyonnal való gazd</t>
  </si>
  <si>
    <t xml:space="preserve">TOP- 2.1.1-SO1-2022-00003 Csapadékvíz elvezetés </t>
  </si>
  <si>
    <t>2025.01.01. napján rndelkezésre álló támogatás</t>
  </si>
  <si>
    <t>III. negyedévi teljesítés</t>
  </si>
  <si>
    <t>Ötvöskónyi Község Önkormányzata 2025. évi működési kiadásai III. negyedévi teljesítés</t>
  </si>
  <si>
    <t>III. negyedéves teljesítés</t>
  </si>
  <si>
    <t>2025. III. negyedévében teljesült bevétel</t>
  </si>
  <si>
    <t>2025. III. negyedévi teljesítés rendekezésre áll támogatás (2025.09.31.)</t>
  </si>
  <si>
    <t>2025. III. negyedévben teljesült kiadások</t>
  </si>
  <si>
    <t>11.</t>
  </si>
  <si>
    <t>12.</t>
  </si>
  <si>
    <t>13.</t>
  </si>
  <si>
    <t>14.</t>
  </si>
  <si>
    <t>Router bölcsőde részére</t>
  </si>
  <si>
    <t>15.</t>
  </si>
  <si>
    <t>Telefonkészülék óvoda részére</t>
  </si>
  <si>
    <t>Csengő óvoda részére</t>
  </si>
  <si>
    <t>16.</t>
  </si>
  <si>
    <t>17.</t>
  </si>
  <si>
    <t>Pályázati nyomtató (1db) svájci</t>
  </si>
  <si>
    <t>Pályázati office (3db)</t>
  </si>
  <si>
    <t>Pályázati laptop (3db) svájci</t>
  </si>
  <si>
    <t>107080 Esélyegyenlőség elősegítését célzó tevékenységek és programok</t>
  </si>
  <si>
    <t>Informatikai fejlesztések szolg</t>
  </si>
  <si>
    <t>Településfejlesztési projekt</t>
  </si>
  <si>
    <t>Esélyegyenlőség elősegítése</t>
  </si>
  <si>
    <t>Nagyatádi Triatlon és Szabadidő Sportegyesület</t>
  </si>
  <si>
    <t>Ingatlan beszerzése</t>
  </si>
  <si>
    <t>Informatikai fejlesztések</t>
  </si>
  <si>
    <t>K2 Munkaadót terhelő járulékok és szociális hozzáj.adó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</si>
</sst>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6">
    <font>
      <sz val="10"/>
      <name val="Arial"/>
      <charset val="238"/>
    </font>
    <font>
      <sz val="10"/>
      <name val="Arial CE"/>
      <charset val="238"/>
    </font>
    <font>
      <i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u/>
      <sz val="14"/>
      <name val="Times New Roman CE"/>
      <family val="1"/>
      <charset val="238"/>
    </font>
    <font>
      <b/>
      <sz val="13"/>
      <name val="Times New Roman CE"/>
      <family val="1"/>
      <charset val="238"/>
    </font>
    <font>
      <sz val="13"/>
      <name val="Times New Roman CE"/>
      <family val="1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14"/>
      <name val="Times New Roman CE"/>
      <family val="1"/>
      <charset val="238"/>
    </font>
    <font>
      <b/>
      <u/>
      <sz val="12"/>
      <name val="Arial CE"/>
      <family val="2"/>
      <charset val="238"/>
    </font>
    <font>
      <b/>
      <i/>
      <sz val="13"/>
      <name val="Arial"/>
      <family val="2"/>
    </font>
    <font>
      <b/>
      <i/>
      <sz val="13"/>
      <name val="Times New Roman CE"/>
      <family val="1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b/>
      <i/>
      <sz val="11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Arial CE"/>
      <charset val="238"/>
    </font>
    <font>
      <i/>
      <sz val="11"/>
      <name val="Arial CE"/>
      <family val="2"/>
      <charset val="238"/>
    </font>
    <font>
      <b/>
      <sz val="13"/>
      <name val="Times New Roman CE"/>
      <charset val="238"/>
    </font>
    <font>
      <sz val="12"/>
      <name val="Times New Roman CE"/>
      <charset val="238"/>
    </font>
    <font>
      <b/>
      <sz val="11"/>
      <name val="Arial CE"/>
      <charset val="238"/>
    </font>
    <font>
      <b/>
      <i/>
      <sz val="11"/>
      <name val="Arial CE"/>
      <charset val="238"/>
    </font>
    <font>
      <b/>
      <sz val="13"/>
      <name val="Times New Roman"/>
      <family val="1"/>
      <charset val="238"/>
    </font>
    <font>
      <b/>
      <i/>
      <sz val="10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b/>
      <u/>
      <sz val="11"/>
      <name val="Times New Roman CE"/>
      <family val="1"/>
      <charset val="238"/>
    </font>
    <font>
      <sz val="12"/>
      <name val="Arial"/>
      <family val="2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sz val="11"/>
      <color theme="1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name val="Times New Roman"/>
      <family val="1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0"/>
      <name val="Arial"/>
      <family val="2"/>
      <charset val="238"/>
    </font>
    <font>
      <b/>
      <i/>
      <sz val="12"/>
      <name val="Times New Roman CE"/>
      <charset val="238"/>
    </font>
    <font>
      <sz val="10"/>
      <name val="Ariel ce"/>
      <charset val="238"/>
    </font>
    <font>
      <b/>
      <sz val="10"/>
      <name val="Ariel ce"/>
      <charset val="238"/>
    </font>
    <font>
      <b/>
      <i/>
      <sz val="10"/>
      <name val="Ariel ce"/>
      <charset val="238"/>
    </font>
    <font>
      <b/>
      <i/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81">
    <xf numFmtId="0" fontId="0" fillId="0" borderId="0" xfId="0"/>
    <xf numFmtId="0" fontId="1" fillId="0" borderId="0" xfId="2"/>
    <xf numFmtId="0" fontId="5" fillId="0" borderId="0" xfId="2" applyFont="1"/>
    <xf numFmtId="0" fontId="9" fillId="0" borderId="0" xfId="2" applyFont="1"/>
    <xf numFmtId="0" fontId="1" fillId="0" borderId="0" xfId="1"/>
    <xf numFmtId="0" fontId="0" fillId="0" borderId="0" xfId="0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18" fillId="2" borderId="2" xfId="1" applyFont="1" applyFill="1" applyBorder="1" applyAlignment="1">
      <alignment vertical="center"/>
    </xf>
    <xf numFmtId="0" fontId="7" fillId="0" borderId="0" xfId="2" applyFont="1" applyAlignment="1">
      <alignment horizontal="right"/>
    </xf>
    <xf numFmtId="0" fontId="17" fillId="0" borderId="0" xfId="2" applyFont="1"/>
    <xf numFmtId="0" fontId="19" fillId="0" borderId="0" xfId="2" applyFont="1"/>
    <xf numFmtId="0" fontId="11" fillId="3" borderId="5" xfId="2" applyFont="1" applyFill="1" applyBorder="1"/>
    <xf numFmtId="0" fontId="0" fillId="0" borderId="6" xfId="0" applyBorder="1"/>
    <xf numFmtId="0" fontId="0" fillId="0" borderId="7" xfId="0" applyBorder="1"/>
    <xf numFmtId="0" fontId="10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3" fillId="0" borderId="0" xfId="2" applyFont="1"/>
    <xf numFmtId="0" fontId="7" fillId="2" borderId="8" xfId="2" applyFont="1" applyFill="1" applyBorder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2" xfId="0" applyFont="1" applyBorder="1" applyAlignment="1">
      <alignment horizontal="center"/>
    </xf>
    <xf numFmtId="0" fontId="26" fillId="0" borderId="9" xfId="0" applyFont="1" applyBorder="1"/>
    <xf numFmtId="0" fontId="5" fillId="0" borderId="0" xfId="1" applyFont="1" applyAlignment="1">
      <alignment vertical="center"/>
    </xf>
    <xf numFmtId="0" fontId="40" fillId="0" borderId="0" xfId="0" applyFont="1"/>
    <xf numFmtId="0" fontId="1" fillId="0" borderId="0" xfId="2" applyAlignment="1">
      <alignment horizontal="right"/>
    </xf>
    <xf numFmtId="0" fontId="13" fillId="0" borderId="0" xfId="2" applyFont="1"/>
    <xf numFmtId="0" fontId="48" fillId="0" borderId="2" xfId="2" applyFont="1" applyBorder="1"/>
    <xf numFmtId="0" fontId="49" fillId="0" borderId="2" xfId="2" applyFont="1" applyBorder="1"/>
    <xf numFmtId="0" fontId="49" fillId="0" borderId="9" xfId="2" applyFont="1" applyBorder="1"/>
    <xf numFmtId="0" fontId="24" fillId="0" borderId="0" xfId="0" applyFont="1"/>
    <xf numFmtId="0" fontId="26" fillId="0" borderId="0" xfId="0" applyFont="1" applyAlignment="1">
      <alignment horizontal="right"/>
    </xf>
    <xf numFmtId="0" fontId="24" fillId="0" borderId="0" xfId="2" applyFont="1"/>
    <xf numFmtId="0" fontId="26" fillId="0" borderId="1" xfId="0" applyFont="1" applyBorder="1" applyAlignment="1">
      <alignment horizontal="right"/>
    </xf>
    <xf numFmtId="0" fontId="26" fillId="0" borderId="10" xfId="0" applyFont="1" applyBorder="1" applyAlignment="1">
      <alignment horizontal="right"/>
    </xf>
    <xf numFmtId="0" fontId="50" fillId="0" borderId="0" xfId="0" applyFont="1"/>
    <xf numFmtId="0" fontId="41" fillId="0" borderId="2" xfId="0" applyFont="1" applyBorder="1"/>
    <xf numFmtId="3" fontId="9" fillId="2" borderId="14" xfId="2" applyNumberFormat="1" applyFont="1" applyFill="1" applyBorder="1"/>
    <xf numFmtId="0" fontId="17" fillId="2" borderId="2" xfId="1" applyFont="1" applyFill="1" applyBorder="1" applyAlignment="1">
      <alignment vertical="center"/>
    </xf>
    <xf numFmtId="3" fontId="17" fillId="2" borderId="3" xfId="1" applyNumberFormat="1" applyFont="1" applyFill="1" applyBorder="1" applyAlignment="1">
      <alignment vertical="center"/>
    </xf>
    <xf numFmtId="3" fontId="43" fillId="2" borderId="3" xfId="1" applyNumberFormat="1" applyFont="1" applyFill="1" applyBorder="1"/>
    <xf numFmtId="3" fontId="43" fillId="0" borderId="3" xfId="0" applyNumberFormat="1" applyFont="1" applyBorder="1"/>
    <xf numFmtId="0" fontId="43" fillId="0" borderId="2" xfId="0" applyFont="1" applyBorder="1"/>
    <xf numFmtId="3" fontId="41" fillId="0" borderId="3" xfId="0" applyNumberFormat="1" applyFont="1" applyBorder="1"/>
    <xf numFmtId="0" fontId="39" fillId="2" borderId="2" xfId="1" applyFont="1" applyFill="1" applyBorder="1" applyAlignment="1">
      <alignment vertical="center"/>
    </xf>
    <xf numFmtId="3" fontId="39" fillId="2" borderId="3" xfId="1" applyNumberFormat="1" applyFont="1" applyFill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29" fillId="2" borderId="2" xfId="1" applyFont="1" applyFill="1" applyBorder="1" applyAlignment="1">
      <alignment vertical="center"/>
    </xf>
    <xf numFmtId="0" fontId="40" fillId="2" borderId="0" xfId="1" applyFont="1" applyFill="1"/>
    <xf numFmtId="3" fontId="5" fillId="2" borderId="0" xfId="1" applyNumberFormat="1" applyFont="1" applyFill="1" applyAlignment="1">
      <alignment vertical="center"/>
    </xf>
    <xf numFmtId="3" fontId="4" fillId="2" borderId="0" xfId="1" applyNumberFormat="1" applyFont="1" applyFill="1" applyAlignment="1">
      <alignment horizontal="center" wrapText="1"/>
    </xf>
    <xf numFmtId="0" fontId="40" fillId="2" borderId="2" xfId="1" applyFont="1" applyFill="1" applyBorder="1" applyAlignment="1">
      <alignment vertical="center"/>
    </xf>
    <xf numFmtId="0" fontId="43" fillId="2" borderId="2" xfId="1" applyFont="1" applyFill="1" applyBorder="1" applyAlignment="1">
      <alignment vertical="center"/>
    </xf>
    <xf numFmtId="3" fontId="43" fillId="2" borderId="3" xfId="1" applyNumberFormat="1" applyFont="1" applyFill="1" applyBorder="1" applyAlignment="1">
      <alignment vertical="center"/>
    </xf>
    <xf numFmtId="3" fontId="18" fillId="2" borderId="0" xfId="1" applyNumberFormat="1" applyFont="1" applyFill="1" applyAlignment="1">
      <alignment horizontal="right" wrapText="1"/>
    </xf>
    <xf numFmtId="0" fontId="17" fillId="2" borderId="2" xfId="2" applyFont="1" applyFill="1" applyBorder="1"/>
    <xf numFmtId="3" fontId="17" fillId="2" borderId="3" xfId="2" applyNumberFormat="1" applyFont="1" applyFill="1" applyBorder="1"/>
    <xf numFmtId="0" fontId="39" fillId="2" borderId="2" xfId="2" applyFont="1" applyFill="1" applyBorder="1"/>
    <xf numFmtId="3" fontId="39" fillId="2" borderId="3" xfId="2" applyNumberFormat="1" applyFont="1" applyFill="1" applyBorder="1" applyAlignment="1">
      <alignment horizontal="right"/>
    </xf>
    <xf numFmtId="3" fontId="39" fillId="2" borderId="3" xfId="2" applyNumberFormat="1" applyFont="1" applyFill="1" applyBorder="1"/>
    <xf numFmtId="3" fontId="17" fillId="2" borderId="3" xfId="2" applyNumberFormat="1" applyFont="1" applyFill="1" applyBorder="1" applyAlignment="1">
      <alignment horizontal="right"/>
    </xf>
    <xf numFmtId="3" fontId="5" fillId="2" borderId="3" xfId="2" applyNumberFormat="1" applyFont="1" applyFill="1" applyBorder="1"/>
    <xf numFmtId="0" fontId="25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54" fillId="0" borderId="0" xfId="2" applyFont="1" applyAlignment="1">
      <alignment horizontal="center"/>
    </xf>
    <xf numFmtId="0" fontId="17" fillId="2" borderId="21" xfId="2" applyFont="1" applyFill="1" applyBorder="1"/>
    <xf numFmtId="3" fontId="5" fillId="2" borderId="7" xfId="2" applyNumberFormat="1" applyFont="1" applyFill="1" applyBorder="1"/>
    <xf numFmtId="3" fontId="5" fillId="2" borderId="22" xfId="2" applyNumberFormat="1" applyFont="1" applyFill="1" applyBorder="1"/>
    <xf numFmtId="0" fontId="5" fillId="2" borderId="2" xfId="2" applyFont="1" applyFill="1" applyBorder="1"/>
    <xf numFmtId="0" fontId="11" fillId="0" borderId="0" xfId="2" applyFont="1" applyAlignment="1">
      <alignment horizontal="center"/>
    </xf>
    <xf numFmtId="0" fontId="40" fillId="0" borderId="0" xfId="2" applyFont="1"/>
    <xf numFmtId="0" fontId="23" fillId="0" borderId="0" xfId="0" applyFont="1" applyAlignment="1">
      <alignment horizontal="left"/>
    </xf>
    <xf numFmtId="0" fontId="55" fillId="0" borderId="0" xfId="0" applyFont="1"/>
    <xf numFmtId="0" fontId="24" fillId="0" borderId="0" xfId="2" applyFont="1" applyAlignment="1">
      <alignment horizontal="center"/>
    </xf>
    <xf numFmtId="0" fontId="39" fillId="2" borderId="2" xfId="1" applyFont="1" applyFill="1" applyBorder="1"/>
    <xf numFmtId="3" fontId="39" fillId="2" borderId="3" xfId="1" applyNumberFormat="1" applyFont="1" applyFill="1" applyBorder="1"/>
    <xf numFmtId="0" fontId="18" fillId="2" borderId="2" xfId="1" applyFont="1" applyFill="1" applyBorder="1"/>
    <xf numFmtId="3" fontId="23" fillId="0" borderId="0" xfId="0" applyNumberFormat="1" applyFont="1"/>
    <xf numFmtId="0" fontId="14" fillId="0" borderId="0" xfId="2" applyFont="1"/>
    <xf numFmtId="0" fontId="4" fillId="0" borderId="0" xfId="1" applyFont="1" applyAlignment="1">
      <alignment horizontal="center" wrapText="1"/>
    </xf>
    <xf numFmtId="0" fontId="29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0" fillId="0" borderId="0" xfId="1" applyFont="1"/>
    <xf numFmtId="0" fontId="18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34" fillId="0" borderId="0" xfId="0" applyFont="1" applyAlignment="1">
      <alignment horizontal="right"/>
    </xf>
    <xf numFmtId="0" fontId="34" fillId="0" borderId="0" xfId="0" applyFont="1"/>
    <xf numFmtId="0" fontId="24" fillId="0" borderId="0" xfId="1" applyFont="1"/>
    <xf numFmtId="0" fontId="24" fillId="0" borderId="0" xfId="1" applyFont="1" applyAlignment="1">
      <alignment vertical="center"/>
    </xf>
    <xf numFmtId="0" fontId="40" fillId="0" borderId="0" xfId="1" applyFont="1" applyAlignment="1">
      <alignment vertical="center"/>
    </xf>
    <xf numFmtId="0" fontId="40" fillId="0" borderId="0" xfId="1" applyFont="1"/>
    <xf numFmtId="0" fontId="43" fillId="0" borderId="0" xfId="1" applyFont="1"/>
    <xf numFmtId="0" fontId="42" fillId="0" borderId="0" xfId="1" applyFont="1"/>
    <xf numFmtId="0" fontId="41" fillId="0" borderId="0" xfId="1" applyFont="1"/>
    <xf numFmtId="0" fontId="41" fillId="0" borderId="0" xfId="0" applyFont="1"/>
    <xf numFmtId="0" fontId="41" fillId="0" borderId="0" xfId="1" applyFont="1" applyAlignment="1">
      <alignment vertical="center"/>
    </xf>
    <xf numFmtId="0" fontId="42" fillId="0" borderId="0" xfId="0" applyFont="1"/>
    <xf numFmtId="0" fontId="42" fillId="0" borderId="0" xfId="1" applyFont="1" applyAlignment="1">
      <alignment vertical="center"/>
    </xf>
    <xf numFmtId="0" fontId="2" fillId="0" borderId="0" xfId="1" applyFont="1"/>
    <xf numFmtId="0" fontId="44" fillId="0" borderId="0" xfId="1" applyFont="1"/>
    <xf numFmtId="0" fontId="45" fillId="0" borderId="0" xfId="1" applyFont="1"/>
    <xf numFmtId="0" fontId="38" fillId="0" borderId="0" xfId="1" applyFont="1"/>
    <xf numFmtId="3" fontId="18" fillId="0" borderId="0" xfId="1" applyNumberFormat="1" applyFont="1" applyAlignment="1">
      <alignment horizontal="right" wrapText="1"/>
    </xf>
    <xf numFmtId="3" fontId="5" fillId="0" borderId="0" xfId="1" applyNumberFormat="1" applyFont="1" applyAlignment="1">
      <alignment vertical="center"/>
    </xf>
    <xf numFmtId="3" fontId="4" fillId="0" borderId="0" xfId="1" applyNumberFormat="1" applyFont="1" applyAlignment="1">
      <alignment horizontal="center" wrapText="1"/>
    </xf>
    <xf numFmtId="0" fontId="3" fillId="0" borderId="0" xfId="2" applyFont="1" applyAlignment="1">
      <alignment horizontal="center"/>
    </xf>
    <xf numFmtId="0" fontId="11" fillId="0" borderId="0" xfId="2" applyFont="1"/>
    <xf numFmtId="0" fontId="11" fillId="0" borderId="0" xfId="2" applyFont="1" applyAlignment="1">
      <alignment horizontal="right"/>
    </xf>
    <xf numFmtId="0" fontId="9" fillId="0" borderId="0" xfId="2" applyFont="1" applyAlignment="1">
      <alignment vertical="center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right" vertical="center" wrapText="1"/>
    </xf>
    <xf numFmtId="0" fontId="47" fillId="0" borderId="0" xfId="2" applyFont="1" applyAlignment="1">
      <alignment horizontal="right"/>
    </xf>
    <xf numFmtId="0" fontId="11" fillId="0" borderId="0" xfId="2" applyFont="1" applyAlignment="1">
      <alignment horizontal="center" vertical="center"/>
    </xf>
    <xf numFmtId="0" fontId="47" fillId="0" borderId="0" xfId="2" applyFont="1"/>
    <xf numFmtId="0" fontId="9" fillId="0" borderId="0" xfId="2" applyFont="1" applyAlignment="1">
      <alignment horizontal="right"/>
    </xf>
    <xf numFmtId="0" fontId="16" fillId="0" borderId="0" xfId="2" applyFont="1"/>
    <xf numFmtId="0" fontId="16" fillId="0" borderId="0" xfId="2" applyFont="1" applyAlignment="1">
      <alignment horizontal="right"/>
    </xf>
    <xf numFmtId="0" fontId="32" fillId="0" borderId="0" xfId="2" applyFont="1"/>
    <xf numFmtId="0" fontId="7" fillId="0" borderId="0" xfId="2" applyFont="1"/>
    <xf numFmtId="0" fontId="8" fillId="0" borderId="0" xfId="2" applyFont="1"/>
    <xf numFmtId="0" fontId="20" fillId="0" borderId="0" xfId="2" applyFont="1"/>
    <xf numFmtId="0" fontId="28" fillId="0" borderId="0" xfId="2" applyFont="1"/>
    <xf numFmtId="0" fontId="18" fillId="0" borderId="0" xfId="2" applyFont="1" applyAlignment="1">
      <alignment horizontal="center"/>
    </xf>
    <xf numFmtId="0" fontId="27" fillId="0" borderId="0" xfId="2" applyFont="1"/>
    <xf numFmtId="0" fontId="4" fillId="0" borderId="0" xfId="2" applyFont="1"/>
    <xf numFmtId="0" fontId="6" fillId="0" borderId="0" xfId="2" applyFont="1"/>
    <xf numFmtId="0" fontId="33" fillId="0" borderId="0" xfId="2" applyFont="1"/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wrapText="1"/>
    </xf>
    <xf numFmtId="0" fontId="8" fillId="0" borderId="0" xfId="2" applyFont="1" applyAlignment="1">
      <alignment wrapText="1"/>
    </xf>
    <xf numFmtId="0" fontId="6" fillId="0" borderId="0" xfId="2" applyFont="1" applyAlignment="1">
      <alignment wrapText="1"/>
    </xf>
    <xf numFmtId="3" fontId="7" fillId="0" borderId="0" xfId="2" applyNumberFormat="1" applyFont="1"/>
    <xf numFmtId="0" fontId="21" fillId="0" borderId="0" xfId="2" applyFont="1"/>
    <xf numFmtId="0" fontId="22" fillId="0" borderId="0" xfId="2" applyFont="1"/>
    <xf numFmtId="0" fontId="2" fillId="0" borderId="0" xfId="2" applyFont="1"/>
    <xf numFmtId="0" fontId="18" fillId="0" borderId="0" xfId="2" applyFont="1"/>
    <xf numFmtId="0" fontId="6" fillId="0" borderId="0" xfId="2" applyFont="1" applyAlignment="1">
      <alignment horizontal="center" vertical="center" wrapText="1"/>
    </xf>
    <xf numFmtId="3" fontId="17" fillId="0" borderId="3" xfId="2" applyNumberFormat="1" applyFont="1" applyBorder="1"/>
    <xf numFmtId="0" fontId="4" fillId="0" borderId="0" xfId="2" applyFont="1" applyAlignment="1">
      <alignment horizontal="center" vertical="center"/>
    </xf>
    <xf numFmtId="3" fontId="39" fillId="0" borderId="3" xfId="2" applyNumberFormat="1" applyFont="1" applyBorder="1" applyAlignment="1">
      <alignment horizontal="right"/>
    </xf>
    <xf numFmtId="3" fontId="39" fillId="0" borderId="3" xfId="2" applyNumberFormat="1" applyFont="1" applyBorder="1"/>
    <xf numFmtId="3" fontId="17" fillId="0" borderId="3" xfId="2" applyNumberFormat="1" applyFont="1" applyBorder="1" applyAlignment="1">
      <alignment horizontal="right"/>
    </xf>
    <xf numFmtId="0" fontId="5" fillId="0" borderId="0" xfId="2" applyFont="1" applyAlignment="1">
      <alignment horizontal="right"/>
    </xf>
    <xf numFmtId="3" fontId="46" fillId="0" borderId="0" xfId="2" applyNumberFormat="1" applyFont="1"/>
    <xf numFmtId="0" fontId="5" fillId="0" borderId="0" xfId="0" applyFont="1"/>
    <xf numFmtId="0" fontId="4" fillId="0" borderId="0" xfId="0" applyFont="1"/>
    <xf numFmtId="0" fontId="1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0" borderId="2" xfId="2" applyBorder="1"/>
    <xf numFmtId="3" fontId="1" fillId="0" borderId="1" xfId="2" applyNumberFormat="1" applyBorder="1" applyAlignment="1">
      <alignment horizontal="center"/>
    </xf>
    <xf numFmtId="0" fontId="1" fillId="0" borderId="3" xfId="2" applyBorder="1" applyAlignment="1">
      <alignment horizontal="center"/>
    </xf>
    <xf numFmtId="0" fontId="36" fillId="0" borderId="9" xfId="2" applyFont="1" applyBorder="1" applyAlignment="1">
      <alignment horizontal="left"/>
    </xf>
    <xf numFmtId="3" fontId="19" fillId="0" borderId="10" xfId="2" applyNumberFormat="1" applyFont="1" applyBorder="1" applyAlignment="1">
      <alignment horizontal="center"/>
    </xf>
    <xf numFmtId="0" fontId="37" fillId="0" borderId="6" xfId="2" applyFont="1" applyBorder="1" applyAlignment="1">
      <alignment horizontal="center" vertical="center"/>
    </xf>
    <xf numFmtId="0" fontId="37" fillId="0" borderId="0" xfId="2" applyFont="1" applyAlignment="1">
      <alignment vertical="center"/>
    </xf>
    <xf numFmtId="0" fontId="37" fillId="0" borderId="0" xfId="2" applyFont="1"/>
    <xf numFmtId="0" fontId="3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wrapText="1"/>
    </xf>
    <xf numFmtId="0" fontId="1" fillId="0" borderId="0" xfId="2" applyAlignment="1">
      <alignment horizontal="center"/>
    </xf>
    <xf numFmtId="0" fontId="38" fillId="0" borderId="0" xfId="2" applyFont="1" applyAlignment="1">
      <alignment horizontal="center"/>
    </xf>
    <xf numFmtId="0" fontId="5" fillId="0" borderId="0" xfId="2" applyFont="1" applyAlignment="1">
      <alignment wrapText="1"/>
    </xf>
    <xf numFmtId="0" fontId="6" fillId="0" borderId="0" xfId="2" applyFont="1" applyAlignment="1">
      <alignment horizontal="center" vertical="center"/>
    </xf>
    <xf numFmtId="0" fontId="25" fillId="3" borderId="16" xfId="0" applyFont="1" applyFill="1" applyBorder="1" applyAlignment="1">
      <alignment horizontal="center"/>
    </xf>
    <xf numFmtId="0" fontId="4" fillId="3" borderId="16" xfId="2" applyFont="1" applyFill="1" applyBorder="1" applyAlignment="1">
      <alignment horizontal="center" vertical="center" wrapText="1"/>
    </xf>
    <xf numFmtId="0" fontId="0" fillId="3" borderId="15" xfId="0" applyFill="1" applyBorder="1"/>
    <xf numFmtId="0" fontId="25" fillId="3" borderId="23" xfId="0" applyFont="1" applyFill="1" applyBorder="1" applyAlignment="1">
      <alignment horizontal="center"/>
    </xf>
    <xf numFmtId="0" fontId="0" fillId="0" borderId="22" xfId="0" applyBorder="1"/>
    <xf numFmtId="0" fontId="0" fillId="0" borderId="18" xfId="0" applyBorder="1"/>
    <xf numFmtId="0" fontId="43" fillId="2" borderId="0" xfId="1" applyFont="1" applyFill="1"/>
    <xf numFmtId="3" fontId="39" fillId="2" borderId="0" xfId="1" applyNumberFormat="1" applyFont="1" applyFill="1" applyAlignment="1">
      <alignment vertical="center"/>
    </xf>
    <xf numFmtId="0" fontId="43" fillId="2" borderId="9" xfId="1" applyFont="1" applyFill="1" applyBorder="1"/>
    <xf numFmtId="0" fontId="41" fillId="2" borderId="0" xfId="1" applyFont="1" applyFill="1"/>
    <xf numFmtId="3" fontId="41" fillId="2" borderId="0" xfId="1" applyNumberFormat="1" applyFont="1" applyFill="1"/>
    <xf numFmtId="3" fontId="43" fillId="2" borderId="0" xfId="1" applyNumberFormat="1" applyFont="1" applyFill="1"/>
    <xf numFmtId="3" fontId="40" fillId="2" borderId="0" xfId="1" applyNumberFormat="1" applyFont="1" applyFill="1"/>
    <xf numFmtId="0" fontId="40" fillId="2" borderId="0" xfId="1" applyFont="1" applyFill="1" applyAlignment="1">
      <alignment vertical="center"/>
    </xf>
    <xf numFmtId="3" fontId="41" fillId="2" borderId="0" xfId="1" applyNumberFormat="1" applyFont="1" applyFill="1" applyAlignment="1">
      <alignment vertical="center"/>
    </xf>
    <xf numFmtId="3" fontId="40" fillId="2" borderId="0" xfId="1" applyNumberFormat="1" applyFont="1" applyFill="1" applyAlignment="1">
      <alignment vertical="center"/>
    </xf>
    <xf numFmtId="3" fontId="42" fillId="2" borderId="0" xfId="1" applyNumberFormat="1" applyFont="1" applyFill="1" applyAlignment="1">
      <alignment vertical="center"/>
    </xf>
    <xf numFmtId="0" fontId="43" fillId="2" borderId="0" xfId="1" applyFont="1" applyFill="1" applyAlignment="1">
      <alignment vertical="center"/>
    </xf>
    <xf numFmtId="3" fontId="43" fillId="2" borderId="0" xfId="1" applyNumberFormat="1" applyFont="1" applyFill="1" applyAlignment="1">
      <alignment vertical="center"/>
    </xf>
    <xf numFmtId="3" fontId="43" fillId="2" borderId="0" xfId="0" applyNumberFormat="1" applyFont="1" applyFill="1"/>
    <xf numFmtId="3" fontId="40" fillId="2" borderId="0" xfId="0" applyNumberFormat="1" applyFont="1" applyFill="1"/>
    <xf numFmtId="0" fontId="17" fillId="2" borderId="0" xfId="1" applyFont="1" applyFill="1"/>
    <xf numFmtId="3" fontId="17" fillId="2" borderId="0" xfId="1" applyNumberFormat="1" applyFont="1" applyFill="1" applyAlignment="1">
      <alignment vertical="center"/>
    </xf>
    <xf numFmtId="0" fontId="18" fillId="2" borderId="0" xfId="1" applyFont="1" applyFill="1" applyAlignment="1">
      <alignment vertical="center"/>
    </xf>
    <xf numFmtId="3" fontId="18" fillId="2" borderId="0" xfId="1" applyNumberFormat="1" applyFont="1" applyFill="1" applyAlignment="1">
      <alignment vertical="center"/>
    </xf>
    <xf numFmtId="3" fontId="44" fillId="2" borderId="0" xfId="1" applyNumberFormat="1" applyFont="1" applyFill="1"/>
    <xf numFmtId="0" fontId="14" fillId="2" borderId="0" xfId="1" applyFont="1" applyFill="1" applyAlignment="1">
      <alignment horizontal="center" vertical="center"/>
    </xf>
    <xf numFmtId="3" fontId="14" fillId="2" borderId="0" xfId="1" applyNumberFormat="1" applyFont="1" applyFill="1" applyAlignment="1">
      <alignment horizontal="center" wrapText="1"/>
    </xf>
    <xf numFmtId="0" fontId="18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47" fillId="0" borderId="0" xfId="2" applyNumberFormat="1" applyFont="1" applyAlignment="1">
      <alignment horizontal="left"/>
    </xf>
    <xf numFmtId="3" fontId="1" fillId="0" borderId="0" xfId="2" applyNumberFormat="1"/>
    <xf numFmtId="0" fontId="56" fillId="2" borderId="21" xfId="2" applyFont="1" applyFill="1" applyBorder="1"/>
    <xf numFmtId="3" fontId="17" fillId="2" borderId="22" xfId="2" applyNumberFormat="1" applyFont="1" applyFill="1" applyBorder="1"/>
    <xf numFmtId="0" fontId="57" fillId="2" borderId="2" xfId="2" applyFont="1" applyFill="1" applyBorder="1"/>
    <xf numFmtId="0" fontId="20" fillId="2" borderId="2" xfId="2" applyFont="1" applyFill="1" applyBorder="1"/>
    <xf numFmtId="0" fontId="7" fillId="2" borderId="2" xfId="2" applyFont="1" applyFill="1" applyBorder="1"/>
    <xf numFmtId="0" fontId="56" fillId="2" borderId="2" xfId="2" applyFont="1" applyFill="1" applyBorder="1"/>
    <xf numFmtId="0" fontId="19" fillId="0" borderId="2" xfId="2" applyFont="1" applyBorder="1"/>
    <xf numFmtId="3" fontId="41" fillId="0" borderId="3" xfId="2" applyNumberFormat="1" applyFont="1" applyBorder="1"/>
    <xf numFmtId="0" fontId="51" fillId="0" borderId="2" xfId="2" applyFont="1" applyBorder="1"/>
    <xf numFmtId="3" fontId="43" fillId="0" borderId="3" xfId="2" applyNumberFormat="1" applyFont="1" applyBorder="1"/>
    <xf numFmtId="0" fontId="51" fillId="0" borderId="9" xfId="2" applyFont="1" applyBorder="1"/>
    <xf numFmtId="3" fontId="43" fillId="0" borderId="6" xfId="2" applyNumberFormat="1" applyFont="1" applyBorder="1"/>
    <xf numFmtId="3" fontId="13" fillId="0" borderId="0" xfId="2" applyNumberFormat="1" applyFont="1"/>
    <xf numFmtId="3" fontId="41" fillId="2" borderId="22" xfId="2" applyNumberFormat="1" applyFont="1" applyFill="1" applyBorder="1"/>
    <xf numFmtId="3" fontId="43" fillId="2" borderId="3" xfId="2" applyNumberFormat="1" applyFont="1" applyFill="1" applyBorder="1"/>
    <xf numFmtId="0" fontId="18" fillId="2" borderId="2" xfId="2" applyFont="1" applyFill="1" applyBorder="1"/>
    <xf numFmtId="0" fontId="44" fillId="0" borderId="34" xfId="2" applyFont="1" applyBorder="1"/>
    <xf numFmtId="3" fontId="44" fillId="0" borderId="0" xfId="2" applyNumberFormat="1" applyFont="1"/>
    <xf numFmtId="0" fontId="58" fillId="6" borderId="15" xfId="2" applyFont="1" applyFill="1" applyBorder="1" applyAlignment="1">
      <alignment wrapText="1"/>
    </xf>
    <xf numFmtId="0" fontId="40" fillId="0" borderId="2" xfId="2" applyFont="1" applyBorder="1"/>
    <xf numFmtId="0" fontId="40" fillId="6" borderId="9" xfId="2" applyFont="1" applyFill="1" applyBorder="1"/>
    <xf numFmtId="3" fontId="24" fillId="0" borderId="0" xfId="0" applyNumberFormat="1" applyFont="1"/>
    <xf numFmtId="3" fontId="59" fillId="2" borderId="7" xfId="2" applyNumberFormat="1" applyFont="1" applyFill="1" applyBorder="1"/>
    <xf numFmtId="3" fontId="59" fillId="2" borderId="1" xfId="2" applyNumberFormat="1" applyFont="1" applyFill="1" applyBorder="1" applyAlignment="1">
      <alignment horizontal="right"/>
    </xf>
    <xf numFmtId="3" fontId="59" fillId="2" borderId="1" xfId="2" applyNumberFormat="1" applyFont="1" applyFill="1" applyBorder="1"/>
    <xf numFmtId="3" fontId="60" fillId="5" borderId="1" xfId="2" applyNumberFormat="1" applyFont="1" applyFill="1" applyBorder="1"/>
    <xf numFmtId="3" fontId="59" fillId="2" borderId="13" xfId="2" applyNumberFormat="1" applyFont="1" applyFill="1" applyBorder="1"/>
    <xf numFmtId="3" fontId="60" fillId="3" borderId="11" xfId="2" applyNumberFormat="1" applyFont="1" applyFill="1" applyBorder="1"/>
    <xf numFmtId="49" fontId="47" fillId="0" borderId="0" xfId="2" applyNumberFormat="1" applyFont="1"/>
    <xf numFmtId="3" fontId="23" fillId="0" borderId="22" xfId="0" applyNumberFormat="1" applyFont="1" applyBorder="1" applyAlignment="1">
      <alignment horizontal="center" vertical="center"/>
    </xf>
    <xf numFmtId="3" fontId="23" fillId="0" borderId="7" xfId="0" applyNumberFormat="1" applyFont="1" applyBorder="1" applyAlignment="1">
      <alignment horizontal="center" vertical="center"/>
    </xf>
    <xf numFmtId="3" fontId="23" fillId="0" borderId="10" xfId="0" applyNumberFormat="1" applyFont="1" applyBorder="1" applyAlignment="1">
      <alignment horizontal="center" vertical="center"/>
    </xf>
    <xf numFmtId="3" fontId="23" fillId="0" borderId="10" xfId="0" applyNumberFormat="1" applyFont="1" applyBorder="1"/>
    <xf numFmtId="3" fontId="23" fillId="0" borderId="6" xfId="0" applyNumberFormat="1" applyFont="1" applyBorder="1" applyAlignment="1">
      <alignment horizontal="center" vertical="center"/>
    </xf>
    <xf numFmtId="0" fontId="11" fillId="4" borderId="30" xfId="2" applyFont="1" applyFill="1" applyBorder="1"/>
    <xf numFmtId="3" fontId="60" fillId="4" borderId="31" xfId="2" applyNumberFormat="1" applyFont="1" applyFill="1" applyBorder="1"/>
    <xf numFmtId="3" fontId="11" fillId="4" borderId="33" xfId="2" applyNumberFormat="1" applyFont="1" applyFill="1" applyBorder="1"/>
    <xf numFmtId="0" fontId="64" fillId="2" borderId="21" xfId="2" applyFont="1" applyFill="1" applyBorder="1"/>
    <xf numFmtId="0" fontId="64" fillId="2" borderId="2" xfId="2" applyFont="1" applyFill="1" applyBorder="1"/>
    <xf numFmtId="0" fontId="63" fillId="0" borderId="34" xfId="2" applyFont="1" applyBorder="1"/>
    <xf numFmtId="0" fontId="65" fillId="5" borderId="2" xfId="2" applyFont="1" applyFill="1" applyBorder="1"/>
    <xf numFmtId="0" fontId="65" fillId="2" borderId="2" xfId="2" applyFont="1" applyFill="1" applyBorder="1"/>
    <xf numFmtId="0" fontId="8" fillId="3" borderId="5" xfId="0" applyFont="1" applyFill="1" applyBorder="1" applyAlignment="1">
      <alignment horizontal="center" wrapText="1"/>
    </xf>
    <xf numFmtId="0" fontId="22" fillId="0" borderId="9" xfId="0" applyFont="1" applyBorder="1" applyAlignment="1">
      <alignment wrapText="1"/>
    </xf>
    <xf numFmtId="0" fontId="22" fillId="0" borderId="0" xfId="0" applyFont="1"/>
    <xf numFmtId="2" fontId="5" fillId="2" borderId="3" xfId="2" applyNumberFormat="1" applyFont="1" applyFill="1" applyBorder="1"/>
    <xf numFmtId="4" fontId="17" fillId="5" borderId="3" xfId="2" applyNumberFormat="1" applyFont="1" applyFill="1" applyBorder="1"/>
    <xf numFmtId="0" fontId="66" fillId="0" borderId="2" xfId="0" applyFont="1" applyBorder="1" applyAlignment="1">
      <alignment horizontal="left" vertical="center" wrapText="1"/>
    </xf>
    <xf numFmtId="4" fontId="5" fillId="2" borderId="22" xfId="2" applyNumberFormat="1" applyFont="1" applyFill="1" applyBorder="1"/>
    <xf numFmtId="4" fontId="11" fillId="3" borderId="12" xfId="2" applyNumberFormat="1" applyFont="1" applyFill="1" applyBorder="1"/>
    <xf numFmtId="3" fontId="17" fillId="2" borderId="37" xfId="1" applyNumberFormat="1" applyFont="1" applyFill="1" applyBorder="1" applyAlignment="1">
      <alignment vertical="center"/>
    </xf>
    <xf numFmtId="3" fontId="43" fillId="2" borderId="37" xfId="1" applyNumberFormat="1" applyFont="1" applyFill="1" applyBorder="1"/>
    <xf numFmtId="3" fontId="40" fillId="2" borderId="37" xfId="1" applyNumberFormat="1" applyFont="1" applyFill="1" applyBorder="1"/>
    <xf numFmtId="3" fontId="40" fillId="0" borderId="37" xfId="0" applyNumberFormat="1" applyFont="1" applyBorder="1"/>
    <xf numFmtId="3" fontId="43" fillId="0" borderId="37" xfId="0" applyNumberFormat="1" applyFont="1" applyBorder="1"/>
    <xf numFmtId="3" fontId="41" fillId="0" borderId="37" xfId="0" applyNumberFormat="1" applyFont="1" applyBorder="1"/>
    <xf numFmtId="3" fontId="8" fillId="0" borderId="37" xfId="0" applyNumberFormat="1" applyFont="1" applyBorder="1"/>
    <xf numFmtId="3" fontId="40" fillId="2" borderId="37" xfId="1" applyNumberFormat="1" applyFont="1" applyFill="1" applyBorder="1" applyAlignment="1">
      <alignment vertical="center"/>
    </xf>
    <xf numFmtId="3" fontId="43" fillId="2" borderId="37" xfId="1" applyNumberFormat="1" applyFont="1" applyFill="1" applyBorder="1" applyAlignment="1">
      <alignment vertical="center"/>
    </xf>
    <xf numFmtId="3" fontId="5" fillId="2" borderId="37" xfId="1" applyNumberFormat="1" applyFont="1" applyFill="1" applyBorder="1" applyAlignment="1">
      <alignment vertical="center"/>
    </xf>
    <xf numFmtId="3" fontId="39" fillId="2" borderId="37" xfId="1" applyNumberFormat="1" applyFont="1" applyFill="1" applyBorder="1" applyAlignment="1">
      <alignment vertical="center"/>
    </xf>
    <xf numFmtId="3" fontId="39" fillId="2" borderId="37" xfId="1" applyNumberFormat="1" applyFont="1" applyFill="1" applyBorder="1" applyAlignment="1">
      <alignment horizontal="right" vertical="center"/>
    </xf>
    <xf numFmtId="3" fontId="39" fillId="2" borderId="38" xfId="1" applyNumberFormat="1" applyFont="1" applyFill="1" applyBorder="1" applyAlignment="1">
      <alignment vertical="center"/>
    </xf>
    <xf numFmtId="0" fontId="17" fillId="2" borderId="21" xfId="1" applyFont="1" applyFill="1" applyBorder="1" applyAlignment="1">
      <alignment vertical="center"/>
    </xf>
    <xf numFmtId="3" fontId="17" fillId="2" borderId="39" xfId="1" applyNumberFormat="1" applyFont="1" applyFill="1" applyBorder="1" applyAlignment="1">
      <alignment vertical="center"/>
    </xf>
    <xf numFmtId="0" fontId="4" fillId="3" borderId="5" xfId="1" applyFont="1" applyFill="1" applyBorder="1" applyAlignment="1">
      <alignment horizontal="center" vertical="center"/>
    </xf>
    <xf numFmtId="0" fontId="17" fillId="3" borderId="5" xfId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 wrapText="1"/>
    </xf>
    <xf numFmtId="0" fontId="17" fillId="7" borderId="11" xfId="1" applyFont="1" applyFill="1" applyBorder="1" applyAlignment="1">
      <alignment horizontal="center" vertical="center" wrapText="1"/>
    </xf>
    <xf numFmtId="0" fontId="17" fillId="7" borderId="12" xfId="1" applyFont="1" applyFill="1" applyBorder="1" applyAlignment="1">
      <alignment horizontal="center" vertical="center" wrapText="1"/>
    </xf>
    <xf numFmtId="3" fontId="4" fillId="2" borderId="37" xfId="1" applyNumberFormat="1" applyFont="1" applyFill="1" applyBorder="1" applyAlignment="1">
      <alignment vertical="center"/>
    </xf>
    <xf numFmtId="3" fontId="18" fillId="2" borderId="37" xfId="1" applyNumberFormat="1" applyFont="1" applyFill="1" applyBorder="1" applyAlignment="1">
      <alignment vertical="center"/>
    </xf>
    <xf numFmtId="3" fontId="39" fillId="2" borderId="37" xfId="1" applyNumberFormat="1" applyFont="1" applyFill="1" applyBorder="1"/>
    <xf numFmtId="3" fontId="18" fillId="2" borderId="37" xfId="1" applyNumberFormat="1" applyFont="1" applyFill="1" applyBorder="1"/>
    <xf numFmtId="3" fontId="4" fillId="3" borderId="19" xfId="1" applyNumberFormat="1" applyFont="1" applyFill="1" applyBorder="1" applyAlignment="1">
      <alignment horizontal="center" wrapText="1"/>
    </xf>
    <xf numFmtId="0" fontId="17" fillId="2" borderId="17" xfId="1" applyFont="1" applyFill="1" applyBorder="1" applyAlignment="1">
      <alignment vertical="center"/>
    </xf>
    <xf numFmtId="3" fontId="17" fillId="2" borderId="40" xfId="1" applyNumberFormat="1" applyFont="1" applyFill="1" applyBorder="1" applyAlignment="1">
      <alignment horizontal="right" vertical="center"/>
    </xf>
    <xf numFmtId="0" fontId="2" fillId="7" borderId="11" xfId="1" applyFont="1" applyFill="1" applyBorder="1" applyAlignment="1">
      <alignment vertical="center"/>
    </xf>
    <xf numFmtId="0" fontId="2" fillId="7" borderId="12" xfId="1" applyFont="1" applyFill="1" applyBorder="1" applyAlignment="1">
      <alignment vertical="center"/>
    </xf>
    <xf numFmtId="0" fontId="60" fillId="2" borderId="5" xfId="1" applyFont="1" applyFill="1" applyBorder="1" applyAlignment="1">
      <alignment horizontal="center" vertical="center"/>
    </xf>
    <xf numFmtId="0" fontId="67" fillId="2" borderId="2" xfId="1" applyFont="1" applyFill="1" applyBorder="1" applyAlignment="1">
      <alignment vertical="center"/>
    </xf>
    <xf numFmtId="0" fontId="62" fillId="0" borderId="2" xfId="0" applyFont="1" applyBorder="1"/>
    <xf numFmtId="0" fontId="61" fillId="0" borderId="2" xfId="0" applyFont="1" applyBorder="1"/>
    <xf numFmtId="0" fontId="62" fillId="2" borderId="2" xfId="1" applyFont="1" applyFill="1" applyBorder="1"/>
    <xf numFmtId="0" fontId="27" fillId="2" borderId="21" xfId="1" applyFont="1" applyFill="1" applyBorder="1" applyAlignment="1">
      <alignment vertical="center"/>
    </xf>
    <xf numFmtId="3" fontId="18" fillId="2" borderId="37" xfId="1" applyNumberFormat="1" applyFont="1" applyFill="1" applyBorder="1" applyAlignment="1">
      <alignment horizontal="right" vertical="center"/>
    </xf>
    <xf numFmtId="3" fontId="18" fillId="2" borderId="38" xfId="1" applyNumberFormat="1" applyFont="1" applyFill="1" applyBorder="1" applyAlignment="1">
      <alignment vertical="center"/>
    </xf>
    <xf numFmtId="0" fontId="41" fillId="7" borderId="11" xfId="0" applyFont="1" applyFill="1" applyBorder="1" applyAlignment="1">
      <alignment horizontal="center" vertical="center" wrapText="1"/>
    </xf>
    <xf numFmtId="0" fontId="41" fillId="7" borderId="12" xfId="0" applyFont="1" applyFill="1" applyBorder="1" applyAlignment="1">
      <alignment horizontal="center" vertical="center" wrapText="1"/>
    </xf>
    <xf numFmtId="0" fontId="0" fillId="0" borderId="10" xfId="0" applyBorder="1"/>
    <xf numFmtId="0" fontId="4" fillId="3" borderId="19" xfId="1" applyFont="1" applyFill="1" applyBorder="1" applyAlignment="1">
      <alignment horizontal="center" vertical="center" wrapText="1"/>
    </xf>
    <xf numFmtId="0" fontId="21" fillId="2" borderId="2" xfId="1" applyFont="1" applyFill="1" applyBorder="1"/>
    <xf numFmtId="0" fontId="21" fillId="0" borderId="2" xfId="0" applyFont="1" applyBorder="1"/>
    <xf numFmtId="0" fontId="68" fillId="2" borderId="2" xfId="1" applyFont="1" applyFill="1" applyBorder="1" applyAlignment="1">
      <alignment vertical="center"/>
    </xf>
    <xf numFmtId="0" fontId="59" fillId="2" borderId="2" xfId="1" applyFont="1" applyFill="1" applyBorder="1" applyAlignment="1">
      <alignment vertical="center"/>
    </xf>
    <xf numFmtId="0" fontId="27" fillId="2" borderId="2" xfId="1" applyFont="1" applyFill="1" applyBorder="1" applyAlignment="1">
      <alignment vertical="center"/>
    </xf>
    <xf numFmtId="0" fontId="69" fillId="2" borderId="2" xfId="1" applyFont="1" applyFill="1" applyBorder="1" applyAlignment="1">
      <alignment vertical="center"/>
    </xf>
    <xf numFmtId="0" fontId="62" fillId="2" borderId="9" xfId="1" applyFont="1" applyFill="1" applyBorder="1"/>
    <xf numFmtId="3" fontId="17" fillId="2" borderId="1" xfId="1" applyNumberFormat="1" applyFont="1" applyFill="1" applyBorder="1" applyAlignment="1">
      <alignment vertical="center"/>
    </xf>
    <xf numFmtId="3" fontId="39" fillId="2" borderId="1" xfId="1" applyNumberFormat="1" applyFont="1" applyFill="1" applyBorder="1" applyAlignment="1">
      <alignment vertical="center"/>
    </xf>
    <xf numFmtId="3" fontId="5" fillId="2" borderId="1" xfId="1" applyNumberFormat="1" applyFont="1" applyFill="1" applyBorder="1" applyAlignment="1">
      <alignment vertical="center"/>
    </xf>
    <xf numFmtId="3" fontId="18" fillId="2" borderId="1" xfId="1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vertical="center"/>
    </xf>
    <xf numFmtId="3" fontId="43" fillId="2" borderId="1" xfId="1" applyNumberFormat="1" applyFont="1" applyFill="1" applyBorder="1"/>
    <xf numFmtId="3" fontId="40" fillId="2" borderId="1" xfId="1" applyNumberFormat="1" applyFont="1" applyFill="1" applyBorder="1"/>
    <xf numFmtId="3" fontId="44" fillId="2" borderId="1" xfId="1" applyNumberFormat="1" applyFont="1" applyFill="1" applyBorder="1"/>
    <xf numFmtId="3" fontId="41" fillId="2" borderId="1" xfId="1" applyNumberFormat="1" applyFont="1" applyFill="1" applyBorder="1"/>
    <xf numFmtId="3" fontId="17" fillId="2" borderId="7" xfId="1" applyNumberFormat="1" applyFont="1" applyFill="1" applyBorder="1" applyAlignment="1">
      <alignment vertical="center"/>
    </xf>
    <xf numFmtId="3" fontId="4" fillId="3" borderId="11" xfId="1" applyNumberFormat="1" applyFont="1" applyFill="1" applyBorder="1" applyAlignment="1">
      <alignment horizontal="center" wrapText="1"/>
    </xf>
    <xf numFmtId="3" fontId="17" fillId="2" borderId="4" xfId="1" applyNumberFormat="1" applyFont="1" applyFill="1" applyBorder="1" applyAlignment="1">
      <alignment horizontal="right" vertical="center"/>
    </xf>
    <xf numFmtId="0" fontId="0" fillId="7" borderId="11" xfId="0" applyFill="1" applyBorder="1"/>
    <xf numFmtId="0" fontId="0" fillId="7" borderId="12" xfId="0" applyFill="1" applyBorder="1"/>
    <xf numFmtId="3" fontId="43" fillId="0" borderId="1" xfId="0" applyNumberFormat="1" applyFont="1" applyBorder="1"/>
    <xf numFmtId="3" fontId="41" fillId="0" borderId="1" xfId="0" applyNumberFormat="1" applyFont="1" applyBorder="1"/>
    <xf numFmtId="3" fontId="19" fillId="0" borderId="1" xfId="0" applyNumberFormat="1" applyFont="1" applyBorder="1"/>
    <xf numFmtId="3" fontId="51" fillId="0" borderId="1" xfId="0" applyNumberFormat="1" applyFont="1" applyBorder="1"/>
    <xf numFmtId="3" fontId="39" fillId="2" borderId="1" xfId="1" applyNumberFormat="1" applyFont="1" applyFill="1" applyBorder="1" applyAlignment="1">
      <alignment horizontal="right" vertical="center"/>
    </xf>
    <xf numFmtId="3" fontId="5" fillId="2" borderId="1" xfId="1" applyNumberFormat="1" applyFont="1" applyFill="1" applyBorder="1" applyAlignment="1">
      <alignment horizontal="right" vertical="center"/>
    </xf>
    <xf numFmtId="3" fontId="39" fillId="2" borderId="10" xfId="1" applyNumberFormat="1" applyFont="1" applyFill="1" applyBorder="1" applyAlignment="1">
      <alignment vertical="center"/>
    </xf>
    <xf numFmtId="0" fontId="4" fillId="3" borderId="11" xfId="1" applyFont="1" applyFill="1" applyBorder="1" applyAlignment="1">
      <alignment horizontal="center" wrapText="1"/>
    </xf>
    <xf numFmtId="3" fontId="2" fillId="2" borderId="1" xfId="1" applyNumberFormat="1" applyFont="1" applyFill="1" applyBorder="1" applyAlignment="1">
      <alignment vertical="center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25" fillId="7" borderId="11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center" wrapText="1"/>
    </xf>
    <xf numFmtId="3" fontId="29" fillId="0" borderId="1" xfId="2" applyNumberFormat="1" applyFont="1" applyBorder="1"/>
    <xf numFmtId="0" fontId="5" fillId="0" borderId="1" xfId="2" applyFont="1" applyBorder="1"/>
    <xf numFmtId="3" fontId="39" fillId="0" borderId="1" xfId="2" applyNumberFormat="1" applyFont="1" applyBorder="1"/>
    <xf numFmtId="3" fontId="18" fillId="0" borderId="1" xfId="2" applyNumberFormat="1" applyFont="1" applyBorder="1" applyAlignment="1">
      <alignment horizontal="right"/>
    </xf>
    <xf numFmtId="3" fontId="18" fillId="0" borderId="1" xfId="2" applyNumberFormat="1" applyFont="1" applyBorder="1"/>
    <xf numFmtId="3" fontId="39" fillId="0" borderId="1" xfId="2" applyNumberFormat="1" applyFont="1" applyBorder="1" applyAlignment="1">
      <alignment horizontal="right"/>
    </xf>
    <xf numFmtId="3" fontId="18" fillId="0" borderId="1" xfId="2" applyNumberFormat="1" applyFont="1" applyBorder="1" applyAlignment="1">
      <alignment horizontal="right" vertical="center" wrapText="1"/>
    </xf>
    <xf numFmtId="3" fontId="17" fillId="0" borderId="1" xfId="2" applyNumberFormat="1" applyFont="1" applyBorder="1"/>
    <xf numFmtId="3" fontId="17" fillId="0" borderId="1" xfId="2" applyNumberFormat="1" applyFont="1" applyBorder="1" applyAlignment="1">
      <alignment horizontal="right"/>
    </xf>
    <xf numFmtId="0" fontId="4" fillId="3" borderId="23" xfId="2" applyFont="1" applyFill="1" applyBorder="1" applyAlignment="1">
      <alignment horizontal="center" vertical="center" wrapText="1"/>
    </xf>
    <xf numFmtId="0" fontId="5" fillId="0" borderId="3" xfId="2" applyFont="1" applyBorder="1"/>
    <xf numFmtId="3" fontId="4" fillId="0" borderId="7" xfId="2" applyNumberFormat="1" applyFont="1" applyBorder="1"/>
    <xf numFmtId="3" fontId="39" fillId="0" borderId="4" xfId="2" applyNumberFormat="1" applyFont="1" applyBorder="1"/>
    <xf numFmtId="0" fontId="27" fillId="0" borderId="21" xfId="2" applyFont="1" applyBorder="1"/>
    <xf numFmtId="0" fontId="67" fillId="0" borderId="2" xfId="2" applyFont="1" applyBorder="1"/>
    <xf numFmtId="0" fontId="27" fillId="0" borderId="2" xfId="2" applyFont="1" applyBorder="1"/>
    <xf numFmtId="0" fontId="68" fillId="0" borderId="2" xfId="2" applyFont="1" applyBorder="1"/>
    <xf numFmtId="0" fontId="67" fillId="0" borderId="17" xfId="2" applyFont="1" applyBorder="1"/>
    <xf numFmtId="0" fontId="27" fillId="0" borderId="5" xfId="2" applyFont="1" applyBorder="1"/>
    <xf numFmtId="0" fontId="41" fillId="3" borderId="5" xfId="2" applyFont="1" applyFill="1" applyBorder="1" applyAlignment="1">
      <alignment horizontal="center" vertical="center"/>
    </xf>
    <xf numFmtId="0" fontId="41" fillId="3" borderId="11" xfId="2" applyFont="1" applyFill="1" applyBorder="1" applyAlignment="1">
      <alignment horizontal="center" vertical="center" wrapText="1"/>
    </xf>
    <xf numFmtId="0" fontId="41" fillId="3" borderId="5" xfId="2" applyFont="1" applyFill="1" applyBorder="1" applyAlignment="1">
      <alignment horizontal="center" vertical="center" wrapText="1"/>
    </xf>
    <xf numFmtId="0" fontId="41" fillId="7" borderId="11" xfId="2" applyFont="1" applyFill="1" applyBorder="1" applyAlignment="1">
      <alignment horizontal="center" vertical="center" wrapText="1"/>
    </xf>
    <xf numFmtId="0" fontId="41" fillId="7" borderId="12" xfId="2" applyFont="1" applyFill="1" applyBorder="1" applyAlignment="1">
      <alignment horizontal="center" vertical="center" wrapText="1"/>
    </xf>
    <xf numFmtId="3" fontId="4" fillId="2" borderId="1" xfId="2" applyNumberFormat="1" applyFont="1" applyFill="1" applyBorder="1"/>
    <xf numFmtId="3" fontId="29" fillId="2" borderId="1" xfId="2" applyNumberFormat="1" applyFont="1" applyFill="1" applyBorder="1"/>
    <xf numFmtId="3" fontId="39" fillId="2" borderId="1" xfId="2" applyNumberFormat="1" applyFont="1" applyFill="1" applyBorder="1"/>
    <xf numFmtId="3" fontId="18" fillId="2" borderId="1" xfId="2" applyNumberFormat="1" applyFont="1" applyFill="1" applyBorder="1" applyAlignment="1">
      <alignment horizontal="right"/>
    </xf>
    <xf numFmtId="3" fontId="18" fillId="2" borderId="1" xfId="2" applyNumberFormat="1" applyFont="1" applyFill="1" applyBorder="1"/>
    <xf numFmtId="3" fontId="39" fillId="2" borderId="1" xfId="2" applyNumberFormat="1" applyFont="1" applyFill="1" applyBorder="1" applyAlignment="1">
      <alignment horizontal="right"/>
    </xf>
    <xf numFmtId="3" fontId="18" fillId="2" borderId="1" xfId="2" applyNumberFormat="1" applyFont="1" applyFill="1" applyBorder="1" applyAlignment="1">
      <alignment horizontal="right" vertical="center" wrapText="1"/>
    </xf>
    <xf numFmtId="3" fontId="17" fillId="2" borderId="1" xfId="2" applyNumberFormat="1" applyFont="1" applyFill="1" applyBorder="1"/>
    <xf numFmtId="3" fontId="17" fillId="2" borderId="1" xfId="2" applyNumberFormat="1" applyFont="1" applyFill="1" applyBorder="1" applyAlignment="1">
      <alignment horizontal="right"/>
    </xf>
    <xf numFmtId="3" fontId="4" fillId="2" borderId="7" xfId="2" applyNumberFormat="1" applyFont="1" applyFill="1" applyBorder="1"/>
    <xf numFmtId="0" fontId="27" fillId="2" borderId="21" xfId="2" applyFont="1" applyFill="1" applyBorder="1"/>
    <xf numFmtId="0" fontId="67" fillId="2" borderId="2" xfId="2" applyFont="1" applyFill="1" applyBorder="1"/>
    <xf numFmtId="0" fontId="27" fillId="2" borderId="2" xfId="2" applyFont="1" applyFill="1" applyBorder="1"/>
    <xf numFmtId="0" fontId="68" fillId="2" borderId="2" xfId="2" applyFont="1" applyFill="1" applyBorder="1"/>
    <xf numFmtId="0" fontId="67" fillId="2" borderId="17" xfId="2" applyFont="1" applyFill="1" applyBorder="1"/>
    <xf numFmtId="0" fontId="27" fillId="2" borderId="5" xfId="2" applyFont="1" applyFill="1" applyBorder="1"/>
    <xf numFmtId="3" fontId="39" fillId="2" borderId="1" xfId="2" applyNumberFormat="1" applyFont="1" applyFill="1" applyBorder="1" applyAlignment="1">
      <alignment horizontal="right" vertical="center" wrapText="1"/>
    </xf>
    <xf numFmtId="3" fontId="4" fillId="2" borderId="1" xfId="2" applyNumberFormat="1" applyFont="1" applyFill="1" applyBorder="1" applyAlignment="1">
      <alignment horizontal="right"/>
    </xf>
    <xf numFmtId="3" fontId="46" fillId="2" borderId="4" xfId="2" applyNumberFormat="1" applyFont="1" applyFill="1" applyBorder="1"/>
    <xf numFmtId="3" fontId="17" fillId="2" borderId="22" xfId="1" applyNumberFormat="1" applyFont="1" applyFill="1" applyBorder="1" applyAlignment="1">
      <alignment vertical="center"/>
    </xf>
    <xf numFmtId="0" fontId="27" fillId="2" borderId="17" xfId="1" applyFont="1" applyFill="1" applyBorder="1" applyAlignment="1">
      <alignment vertical="center"/>
    </xf>
    <xf numFmtId="3" fontId="4" fillId="0" borderId="22" xfId="2" applyNumberFormat="1" applyFont="1" applyBorder="1"/>
    <xf numFmtId="3" fontId="4" fillId="2" borderId="22" xfId="2" applyNumberFormat="1" applyFont="1" applyFill="1" applyBorder="1"/>
    <xf numFmtId="3" fontId="5" fillId="0" borderId="37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3" fontId="5" fillId="0" borderId="39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3" fontId="5" fillId="0" borderId="40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18" fillId="0" borderId="37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vertical="center" wrapText="1"/>
    </xf>
    <xf numFmtId="3" fontId="18" fillId="0" borderId="39" xfId="0" applyNumberFormat="1" applyFont="1" applyBorder="1" applyAlignment="1">
      <alignment horizontal="center" vertical="center"/>
    </xf>
    <xf numFmtId="0" fontId="41" fillId="0" borderId="0" xfId="2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7" fillId="3" borderId="15" xfId="2" applyFont="1" applyFill="1" applyBorder="1" applyAlignment="1">
      <alignment horizontal="center" vertical="center"/>
    </xf>
    <xf numFmtId="3" fontId="5" fillId="2" borderId="1" xfId="2" applyNumberFormat="1" applyFont="1" applyFill="1" applyBorder="1"/>
    <xf numFmtId="3" fontId="41" fillId="0" borderId="1" xfId="2" applyNumberFormat="1" applyFont="1" applyBorder="1"/>
    <xf numFmtId="3" fontId="43" fillId="0" borderId="1" xfId="2" applyNumberFormat="1" applyFont="1" applyBorder="1"/>
    <xf numFmtId="3" fontId="41" fillId="2" borderId="39" xfId="2" applyNumberFormat="1" applyFont="1" applyFill="1" applyBorder="1"/>
    <xf numFmtId="3" fontId="43" fillId="2" borderId="37" xfId="2" applyNumberFormat="1" applyFont="1" applyFill="1" applyBorder="1"/>
    <xf numFmtId="3" fontId="40" fillId="2" borderId="37" xfId="2" applyNumberFormat="1" applyFont="1" applyFill="1" applyBorder="1"/>
    <xf numFmtId="3" fontId="41" fillId="2" borderId="37" xfId="2" applyNumberFormat="1" applyFont="1" applyFill="1" applyBorder="1"/>
    <xf numFmtId="3" fontId="41" fillId="0" borderId="37" xfId="2" applyNumberFormat="1" applyFont="1" applyBorder="1"/>
    <xf numFmtId="3" fontId="43" fillId="0" borderId="37" xfId="2" applyNumberFormat="1" applyFont="1" applyBorder="1"/>
    <xf numFmtId="3" fontId="43" fillId="0" borderId="38" xfId="2" applyNumberFormat="1" applyFont="1" applyBorder="1"/>
    <xf numFmtId="3" fontId="40" fillId="6" borderId="36" xfId="2" applyNumberFormat="1" applyFont="1" applyFill="1" applyBorder="1" applyAlignment="1">
      <alignment horizontal="right"/>
    </xf>
    <xf numFmtId="3" fontId="40" fillId="0" borderId="37" xfId="2" applyNumberFormat="1" applyFont="1" applyBorder="1" applyAlignment="1">
      <alignment horizontal="right"/>
    </xf>
    <xf numFmtId="49" fontId="40" fillId="0" borderId="38" xfId="2" applyNumberFormat="1" applyFont="1" applyBorder="1" applyAlignment="1">
      <alignment horizontal="right"/>
    </xf>
    <xf numFmtId="3" fontId="17" fillId="2" borderId="7" xfId="2" applyNumberFormat="1" applyFont="1" applyFill="1" applyBorder="1"/>
    <xf numFmtId="0" fontId="41" fillId="7" borderId="5" xfId="2" applyFont="1" applyFill="1" applyBorder="1" applyAlignment="1">
      <alignment horizontal="center" vertical="center" wrapText="1"/>
    </xf>
    <xf numFmtId="3" fontId="43" fillId="0" borderId="10" xfId="2" applyNumberFormat="1" applyFont="1" applyBorder="1"/>
    <xf numFmtId="3" fontId="41" fillId="7" borderId="19" xfId="2" applyNumberFormat="1" applyFont="1" applyFill="1" applyBorder="1" applyAlignment="1">
      <alignment horizontal="center" vertical="center" wrapText="1"/>
    </xf>
    <xf numFmtId="0" fontId="1" fillId="0" borderId="23" xfId="2" applyBorder="1"/>
    <xf numFmtId="0" fontId="1" fillId="0" borderId="16" xfId="2" applyBorder="1"/>
    <xf numFmtId="0" fontId="4" fillId="3" borderId="36" xfId="2" applyFont="1" applyFill="1" applyBorder="1" applyAlignment="1">
      <alignment horizontal="center" vertical="center" wrapText="1"/>
    </xf>
    <xf numFmtId="3" fontId="1" fillId="0" borderId="37" xfId="2" applyNumberFormat="1" applyBorder="1" applyAlignment="1">
      <alignment horizontal="center"/>
    </xf>
    <xf numFmtId="3" fontId="70" fillId="0" borderId="1" xfId="0" applyNumberFormat="1" applyFont="1" applyBorder="1"/>
    <xf numFmtId="3" fontId="70" fillId="0" borderId="3" xfId="0" applyNumberFormat="1" applyFon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18" xfId="0" applyNumberFormat="1" applyBorder="1"/>
    <xf numFmtId="3" fontId="25" fillId="0" borderId="1" xfId="0" applyNumberFormat="1" applyFont="1" applyBorder="1"/>
    <xf numFmtId="3" fontId="25" fillId="0" borderId="3" xfId="0" applyNumberFormat="1" applyFont="1" applyBorder="1"/>
    <xf numFmtId="3" fontId="0" fillId="0" borderId="10" xfId="0" applyNumberFormat="1" applyBorder="1"/>
    <xf numFmtId="3" fontId="0" fillId="0" borderId="6" xfId="0" applyNumberFormat="1" applyBorder="1"/>
    <xf numFmtId="3" fontId="29" fillId="0" borderId="1" xfId="1" applyNumberFormat="1" applyFont="1" applyBorder="1" applyAlignment="1">
      <alignment vertical="center"/>
    </xf>
    <xf numFmtId="3" fontId="29" fillId="0" borderId="3" xfId="1" applyNumberFormat="1" applyFont="1" applyBorder="1" applyAlignment="1">
      <alignment vertical="center"/>
    </xf>
    <xf numFmtId="3" fontId="5" fillId="0" borderId="1" xfId="1" applyNumberFormat="1" applyFont="1" applyBorder="1" applyAlignment="1">
      <alignment vertical="center"/>
    </xf>
    <xf numFmtId="3" fontId="5" fillId="0" borderId="3" xfId="1" applyNumberFormat="1" applyFont="1" applyBorder="1" applyAlignment="1">
      <alignment vertical="center"/>
    </xf>
    <xf numFmtId="3" fontId="18" fillId="0" borderId="1" xfId="1" applyNumberFormat="1" applyFont="1" applyBorder="1" applyAlignment="1">
      <alignment vertical="center"/>
    </xf>
    <xf numFmtId="3" fontId="18" fillId="0" borderId="3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3" fontId="4" fillId="0" borderId="3" xfId="1" applyNumberFormat="1" applyFont="1" applyBorder="1" applyAlignment="1">
      <alignment vertical="center"/>
    </xf>
    <xf numFmtId="3" fontId="2" fillId="0" borderId="1" xfId="1" applyNumberFormat="1" applyFont="1" applyBorder="1" applyAlignment="1">
      <alignment vertical="center"/>
    </xf>
    <xf numFmtId="3" fontId="2" fillId="0" borderId="3" xfId="1" applyNumberFormat="1" applyFont="1" applyBorder="1" applyAlignment="1">
      <alignment vertical="center"/>
    </xf>
    <xf numFmtId="3" fontId="30" fillId="0" borderId="1" xfId="1" applyNumberFormat="1" applyFont="1" applyBorder="1"/>
    <xf numFmtId="3" fontId="1" fillId="0" borderId="1" xfId="1" applyNumberFormat="1" applyBorder="1"/>
    <xf numFmtId="3" fontId="1" fillId="0" borderId="3" xfId="1" applyNumberFormat="1" applyBorder="1"/>
    <xf numFmtId="3" fontId="30" fillId="0" borderId="3" xfId="1" applyNumberFormat="1" applyFont="1" applyBorder="1"/>
    <xf numFmtId="3" fontId="31" fillId="0" borderId="1" xfId="1" applyNumberFormat="1" applyFont="1" applyBorder="1"/>
    <xf numFmtId="3" fontId="31" fillId="0" borderId="3" xfId="1" applyNumberFormat="1" applyFont="1" applyBorder="1"/>
    <xf numFmtId="3" fontId="1" fillId="0" borderId="4" xfId="1" applyNumberFormat="1" applyBorder="1"/>
    <xf numFmtId="3" fontId="1" fillId="0" borderId="18" xfId="1" applyNumberFormat="1" applyBorder="1"/>
    <xf numFmtId="3" fontId="39" fillId="0" borderId="1" xfId="1" applyNumberFormat="1" applyFont="1" applyBorder="1" applyAlignment="1">
      <alignment vertical="center"/>
    </xf>
    <xf numFmtId="3" fontId="39" fillId="0" borderId="3" xfId="1" applyNumberFormat="1" applyFont="1" applyBorder="1" applyAlignment="1">
      <alignment vertical="center"/>
    </xf>
    <xf numFmtId="3" fontId="51" fillId="0" borderId="10" xfId="1" applyNumberFormat="1" applyFont="1" applyBorder="1"/>
    <xf numFmtId="3" fontId="39" fillId="0" borderId="6" xfId="1" applyNumberFormat="1" applyFont="1" applyBorder="1" applyAlignment="1">
      <alignment vertical="center"/>
    </xf>
    <xf numFmtId="3" fontId="51" fillId="0" borderId="1" xfId="1" applyNumberFormat="1" applyFont="1" applyBorder="1"/>
    <xf numFmtId="3" fontId="51" fillId="0" borderId="3" xfId="1" applyNumberFormat="1" applyFont="1" applyBorder="1"/>
    <xf numFmtId="3" fontId="5" fillId="0" borderId="1" xfId="2" applyNumberFormat="1" applyFont="1" applyBorder="1"/>
    <xf numFmtId="3" fontId="5" fillId="0" borderId="3" xfId="2" applyNumberFormat="1" applyFont="1" applyBorder="1"/>
    <xf numFmtId="3" fontId="29" fillId="0" borderId="3" xfId="2" applyNumberFormat="1" applyFont="1" applyBorder="1"/>
    <xf numFmtId="3" fontId="4" fillId="0" borderId="1" xfId="2" applyNumberFormat="1" applyFont="1" applyBorder="1"/>
    <xf numFmtId="3" fontId="4" fillId="0" borderId="3" xfId="2" applyNumberFormat="1" applyFont="1" applyBorder="1"/>
    <xf numFmtId="3" fontId="6" fillId="0" borderId="1" xfId="2" applyNumberFormat="1" applyFont="1" applyBorder="1" applyAlignment="1">
      <alignment horizontal="center" vertical="center" wrapText="1"/>
    </xf>
    <xf numFmtId="3" fontId="6" fillId="0" borderId="3" xfId="2" applyNumberFormat="1" applyFont="1" applyBorder="1" applyAlignment="1">
      <alignment horizontal="center" vertical="center" wrapText="1"/>
    </xf>
    <xf numFmtId="3" fontId="14" fillId="0" borderId="1" xfId="2" applyNumberFormat="1" applyFont="1" applyBorder="1"/>
    <xf numFmtId="3" fontId="14" fillId="0" borderId="3" xfId="2" applyNumberFormat="1" applyFont="1" applyBorder="1"/>
    <xf numFmtId="3" fontId="35" fillId="0" borderId="1" xfId="2" applyNumberFormat="1" applyFont="1" applyBorder="1"/>
    <xf numFmtId="3" fontId="35" fillId="0" borderId="3" xfId="2" applyNumberFormat="1" applyFont="1" applyBorder="1"/>
    <xf numFmtId="3" fontId="18" fillId="0" borderId="3" xfId="2" applyNumberFormat="1" applyFont="1" applyBorder="1"/>
    <xf numFmtId="3" fontId="71" fillId="0" borderId="1" xfId="2" applyNumberFormat="1" applyFont="1" applyBorder="1"/>
    <xf numFmtId="3" fontId="71" fillId="0" borderId="3" xfId="2" applyNumberFormat="1" applyFont="1" applyBorder="1"/>
    <xf numFmtId="3" fontId="39" fillId="0" borderId="18" xfId="2" applyNumberFormat="1" applyFont="1" applyBorder="1"/>
    <xf numFmtId="3" fontId="1" fillId="0" borderId="1" xfId="2" applyNumberFormat="1" applyBorder="1"/>
    <xf numFmtId="3" fontId="1" fillId="0" borderId="3" xfId="2" applyNumberFormat="1" applyBorder="1"/>
    <xf numFmtId="3" fontId="15" fillId="0" borderId="1" xfId="2" applyNumberFormat="1" applyFont="1" applyBorder="1"/>
    <xf numFmtId="3" fontId="15" fillId="0" borderId="3" xfId="2" applyNumberFormat="1" applyFont="1" applyBorder="1"/>
    <xf numFmtId="3" fontId="72" fillId="0" borderId="3" xfId="2" applyNumberFormat="1" applyFont="1" applyBorder="1"/>
    <xf numFmtId="3" fontId="72" fillId="0" borderId="1" xfId="2" applyNumberFormat="1" applyFont="1" applyBorder="1" applyAlignment="1">
      <alignment horizontal="right"/>
    </xf>
    <xf numFmtId="3" fontId="72" fillId="0" borderId="3" xfId="2" applyNumberFormat="1" applyFont="1" applyBorder="1" applyAlignment="1">
      <alignment horizontal="right"/>
    </xf>
    <xf numFmtId="3" fontId="72" fillId="0" borderId="1" xfId="2" applyNumberFormat="1" applyFont="1" applyBorder="1"/>
    <xf numFmtId="3" fontId="74" fillId="2" borderId="37" xfId="2" applyNumberFormat="1" applyFont="1" applyFill="1" applyBorder="1"/>
    <xf numFmtId="3" fontId="74" fillId="2" borderId="3" xfId="2" applyNumberFormat="1" applyFont="1" applyFill="1" applyBorder="1"/>
    <xf numFmtId="3" fontId="73" fillId="0" borderId="1" xfId="2" applyNumberFormat="1" applyFont="1" applyBorder="1"/>
    <xf numFmtId="3" fontId="73" fillId="0" borderId="3" xfId="2" applyNumberFormat="1" applyFont="1" applyBorder="1"/>
    <xf numFmtId="3" fontId="73" fillId="2" borderId="37" xfId="2" applyNumberFormat="1" applyFont="1" applyFill="1" applyBorder="1"/>
    <xf numFmtId="3" fontId="73" fillId="2" borderId="3" xfId="2" applyNumberFormat="1" applyFont="1" applyFill="1" applyBorder="1"/>
    <xf numFmtId="3" fontId="73" fillId="0" borderId="37" xfId="2" applyNumberFormat="1" applyFont="1" applyBorder="1"/>
    <xf numFmtId="3" fontId="74" fillId="0" borderId="37" xfId="2" applyNumberFormat="1" applyFont="1" applyBorder="1"/>
    <xf numFmtId="3" fontId="74" fillId="0" borderId="3" xfId="2" applyNumberFormat="1" applyFont="1" applyBorder="1"/>
    <xf numFmtId="3" fontId="74" fillId="0" borderId="38" xfId="2" applyNumberFormat="1" applyFont="1" applyBorder="1"/>
    <xf numFmtId="3" fontId="74" fillId="0" borderId="6" xfId="2" applyNumberFormat="1" applyFont="1" applyBorder="1"/>
    <xf numFmtId="3" fontId="1" fillId="0" borderId="10" xfId="2" applyNumberFormat="1" applyBorder="1"/>
    <xf numFmtId="3" fontId="1" fillId="0" borderId="6" xfId="2" applyNumberFormat="1" applyBorder="1"/>
    <xf numFmtId="0" fontId="24" fillId="0" borderId="0" xfId="2" applyFont="1" applyAlignment="1">
      <alignment horizontal="right"/>
    </xf>
    <xf numFmtId="3" fontId="0" fillId="0" borderId="22" xfId="0" applyNumberFormat="1" applyBorder="1"/>
    <xf numFmtId="3" fontId="2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3" fontId="18" fillId="0" borderId="7" xfId="0" applyNumberFormat="1" applyFont="1" applyBorder="1" applyAlignment="1">
      <alignment vertical="center"/>
    </xf>
    <xf numFmtId="3" fontId="18" fillId="0" borderId="1" xfId="0" applyNumberFormat="1" applyFont="1" applyBorder="1" applyAlignment="1">
      <alignment vertical="center"/>
    </xf>
    <xf numFmtId="3" fontId="5" fillId="0" borderId="3" xfId="0" applyNumberFormat="1" applyFont="1" applyBorder="1"/>
    <xf numFmtId="3" fontId="5" fillId="0" borderId="18" xfId="0" applyNumberFormat="1" applyFont="1" applyBorder="1"/>
    <xf numFmtId="3" fontId="5" fillId="0" borderId="7" xfId="0" applyNumberFormat="1" applyFont="1" applyBorder="1" applyAlignment="1">
      <alignment horizontal="center" vertical="center"/>
    </xf>
    <xf numFmtId="3" fontId="5" fillId="0" borderId="22" xfId="0" applyNumberFormat="1" applyFont="1" applyBorder="1" applyAlignment="1">
      <alignment horizontal="center"/>
    </xf>
    <xf numFmtId="0" fontId="63" fillId="0" borderId="1" xfId="2" applyFont="1" applyBorder="1"/>
    <xf numFmtId="0" fontId="63" fillId="0" borderId="43" xfId="2" applyFont="1" applyBorder="1"/>
    <xf numFmtId="0" fontId="64" fillId="2" borderId="1" xfId="2" applyFont="1" applyFill="1" applyBorder="1"/>
    <xf numFmtId="0" fontId="11" fillId="4" borderId="1" xfId="2" applyFont="1" applyFill="1" applyBorder="1"/>
    <xf numFmtId="3" fontId="60" fillId="4" borderId="1" xfId="2" applyNumberFormat="1" applyFont="1" applyFill="1" applyBorder="1"/>
    <xf numFmtId="3" fontId="11" fillId="4" borderId="1" xfId="2" applyNumberFormat="1" applyFont="1" applyFill="1" applyBorder="1"/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63" fillId="2" borderId="2" xfId="1" applyFont="1" applyFill="1" applyBorder="1"/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3" fontId="4" fillId="0" borderId="42" xfId="0" applyNumberFormat="1" applyFont="1" applyBorder="1" applyAlignment="1">
      <alignment horizontal="center" vertical="center"/>
    </xf>
    <xf numFmtId="3" fontId="4" fillId="0" borderId="33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64" fillId="2" borderId="1" xfId="2" applyFont="1" applyFill="1" applyBorder="1" applyAlignment="1">
      <alignment wrapText="1"/>
    </xf>
    <xf numFmtId="0" fontId="52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41" fillId="0" borderId="0" xfId="0" applyFont="1" applyAlignment="1">
      <alignment horizontal="center" wrapText="1"/>
    </xf>
    <xf numFmtId="0" fontId="5" fillId="0" borderId="35" xfId="1" applyFon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23" fillId="0" borderId="0" xfId="1" applyFont="1" applyAlignment="1">
      <alignment horizontal="right"/>
    </xf>
    <xf numFmtId="0" fontId="11" fillId="0" borderId="0" xfId="1" applyFont="1" applyAlignment="1">
      <alignment horizontal="center"/>
    </xf>
    <xf numFmtId="0" fontId="2" fillId="0" borderId="0" xfId="2" applyFont="1" applyAlignment="1">
      <alignment horizontal="center"/>
    </xf>
    <xf numFmtId="0" fontId="5" fillId="0" borderId="35" xfId="2" applyFont="1" applyBorder="1" applyAlignment="1">
      <alignment horizontal="right"/>
    </xf>
    <xf numFmtId="0" fontId="11" fillId="0" borderId="0" xfId="2" applyFont="1" applyAlignment="1">
      <alignment horizontal="center" vertical="center"/>
    </xf>
    <xf numFmtId="0" fontId="17" fillId="0" borderId="0" xfId="2" applyFont="1" applyAlignment="1">
      <alignment horizontal="center"/>
    </xf>
    <xf numFmtId="0" fontId="5" fillId="0" borderId="35" xfId="2" applyFont="1" applyBorder="1" applyAlignment="1">
      <alignment horizontal="center"/>
    </xf>
    <xf numFmtId="0" fontId="17" fillId="3" borderId="29" xfId="2" applyFont="1" applyFill="1" applyBorder="1" applyAlignment="1">
      <alignment horizontal="center" vertical="center"/>
    </xf>
    <xf numFmtId="0" fontId="17" fillId="3" borderId="8" xfId="2" applyFont="1" applyFill="1" applyBorder="1" applyAlignment="1">
      <alignment horizontal="center" vertical="center"/>
    </xf>
    <xf numFmtId="0" fontId="17" fillId="3" borderId="30" xfId="2" applyFont="1" applyFill="1" applyBorder="1" applyAlignment="1">
      <alignment horizontal="center" vertical="center"/>
    </xf>
    <xf numFmtId="0" fontId="17" fillId="3" borderId="19" xfId="2" applyFont="1" applyFill="1" applyBorder="1" applyAlignment="1">
      <alignment horizontal="center" wrapText="1"/>
    </xf>
    <xf numFmtId="0" fontId="17" fillId="3" borderId="32" xfId="2" applyFont="1" applyFill="1" applyBorder="1" applyAlignment="1">
      <alignment horizontal="center" wrapText="1"/>
    </xf>
    <xf numFmtId="0" fontId="17" fillId="3" borderId="20" xfId="2" applyFont="1" applyFill="1" applyBorder="1" applyAlignment="1">
      <alignment horizontal="center" wrapText="1"/>
    </xf>
    <xf numFmtId="0" fontId="17" fillId="3" borderId="25" xfId="2" applyFont="1" applyFill="1" applyBorder="1" applyAlignment="1">
      <alignment horizontal="center" wrapText="1"/>
    </xf>
    <xf numFmtId="0" fontId="17" fillId="3" borderId="14" xfId="2" applyFont="1" applyFill="1" applyBorder="1" applyAlignment="1">
      <alignment horizontal="center" wrapText="1"/>
    </xf>
    <xf numFmtId="0" fontId="17" fillId="3" borderId="33" xfId="2" applyFont="1" applyFill="1" applyBorder="1" applyAlignment="1">
      <alignment horizontal="center" wrapText="1"/>
    </xf>
    <xf numFmtId="0" fontId="17" fillId="3" borderId="26" xfId="2" applyFont="1" applyFill="1" applyBorder="1" applyAlignment="1">
      <alignment horizontal="center" wrapText="1"/>
    </xf>
    <xf numFmtId="0" fontId="17" fillId="3" borderId="27" xfId="2" applyFont="1" applyFill="1" applyBorder="1" applyAlignment="1">
      <alignment horizontal="center" wrapText="1"/>
    </xf>
    <xf numFmtId="0" fontId="17" fillId="3" borderId="28" xfId="2" applyFont="1" applyFill="1" applyBorder="1" applyAlignment="1">
      <alignment horizontal="center" wrapText="1"/>
    </xf>
    <xf numFmtId="0" fontId="17" fillId="3" borderId="24" xfId="2" applyFont="1" applyFill="1" applyBorder="1" applyAlignment="1">
      <alignment horizontal="center" wrapText="1"/>
    </xf>
    <xf numFmtId="0" fontId="17" fillId="3" borderId="31" xfId="2" applyFont="1" applyFill="1" applyBorder="1" applyAlignment="1">
      <alignment horizontal="center" wrapText="1"/>
    </xf>
    <xf numFmtId="0" fontId="9" fillId="0" borderId="0" xfId="2" applyFont="1" applyAlignment="1">
      <alignment horizontal="right"/>
    </xf>
    <xf numFmtId="0" fontId="4" fillId="7" borderId="24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18" fillId="0" borderId="35" xfId="0" applyFont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1" fillId="7" borderId="25" xfId="0" applyFont="1" applyFill="1" applyBorder="1" applyAlignment="1">
      <alignment horizontal="center" vertical="center" wrapText="1"/>
    </xf>
    <xf numFmtId="0" fontId="41" fillId="7" borderId="3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41" fillId="7" borderId="24" xfId="0" applyFont="1" applyFill="1" applyBorder="1" applyAlignment="1">
      <alignment horizontal="center" vertical="center" wrapText="1"/>
    </xf>
    <xf numFmtId="0" fontId="41" fillId="7" borderId="31" xfId="0" applyFont="1" applyFill="1" applyBorder="1" applyAlignment="1">
      <alignment horizontal="center" vertical="center" wrapText="1"/>
    </xf>
    <xf numFmtId="0" fontId="9" fillId="0" borderId="0" xfId="2" applyFont="1" applyAlignment="1">
      <alignment horizontal="left"/>
    </xf>
    <xf numFmtId="49" fontId="47" fillId="0" borderId="0" xfId="2" applyNumberFormat="1" applyFont="1" applyAlignment="1">
      <alignment horizontal="left"/>
    </xf>
    <xf numFmtId="0" fontId="11" fillId="0" borderId="0" xfId="2" applyFont="1" applyAlignment="1">
      <alignment horizontal="center"/>
    </xf>
    <xf numFmtId="0" fontId="23" fillId="0" borderId="0" xfId="2" applyFont="1" applyAlignment="1">
      <alignment horizontal="right"/>
    </xf>
    <xf numFmtId="0" fontId="11" fillId="0" borderId="0" xfId="2" applyFont="1" applyAlignment="1">
      <alignment horizontal="center" wrapText="1"/>
    </xf>
    <xf numFmtId="0" fontId="24" fillId="0" borderId="0" xfId="0" applyFont="1" applyAlignment="1">
      <alignment horizontal="left"/>
    </xf>
    <xf numFmtId="0" fontId="24" fillId="0" borderId="0" xfId="2" applyFont="1" applyAlignment="1">
      <alignment horizontal="center"/>
    </xf>
    <xf numFmtId="3" fontId="1" fillId="0" borderId="0" xfId="2" applyNumberFormat="1" applyAlignment="1">
      <alignment horizontal="right"/>
    </xf>
    <xf numFmtId="0" fontId="16" fillId="0" borderId="0" xfId="2" applyFont="1" applyAlignment="1">
      <alignment horizontal="center"/>
    </xf>
    <xf numFmtId="0" fontId="1" fillId="0" borderId="0" xfId="2" applyAlignment="1">
      <alignment horizontal="right"/>
    </xf>
    <xf numFmtId="0" fontId="57" fillId="2" borderId="2" xfId="1" applyFont="1" applyFill="1" applyBorder="1" applyAlignment="1">
      <alignment vertical="center"/>
    </xf>
    <xf numFmtId="0" fontId="6" fillId="2" borderId="5" xfId="1" applyFont="1" applyFill="1" applyBorder="1" applyAlignment="1">
      <alignment horizontal="center" vertical="center"/>
    </xf>
    <xf numFmtId="3" fontId="4" fillId="2" borderId="19" xfId="1" applyNumberFormat="1" applyFont="1" applyFill="1" applyBorder="1" applyAlignment="1">
      <alignment horizontal="center" wrapText="1"/>
    </xf>
    <xf numFmtId="3" fontId="4" fillId="2" borderId="12" xfId="1" applyNumberFormat="1" applyFont="1" applyFill="1" applyBorder="1" applyAlignment="1">
      <alignment horizontal="center" wrapText="1"/>
    </xf>
    <xf numFmtId="3" fontId="4" fillId="2" borderId="11" xfId="1" applyNumberFormat="1" applyFont="1" applyFill="1" applyBorder="1" applyAlignment="1">
      <alignment horizontal="center" wrapText="1"/>
    </xf>
    <xf numFmtId="3" fontId="17" fillId="0" borderId="11" xfId="2" applyNumberFormat="1" applyFont="1" applyBorder="1"/>
    <xf numFmtId="3" fontId="17" fillId="0" borderId="12" xfId="2" applyNumberFormat="1" applyFont="1" applyBorder="1"/>
    <xf numFmtId="3" fontId="39" fillId="2" borderId="4" xfId="2" applyNumberFormat="1" applyFont="1" applyFill="1" applyBorder="1"/>
    <xf numFmtId="3" fontId="75" fillId="0" borderId="4" xfId="0" applyNumberFormat="1" applyFont="1" applyBorder="1"/>
    <xf numFmtId="3" fontId="75" fillId="0" borderId="18" xfId="0" applyNumberFormat="1" applyFont="1" applyBorder="1"/>
    <xf numFmtId="3" fontId="17" fillId="2" borderId="11" xfId="2" applyNumberFormat="1" applyFont="1" applyFill="1" applyBorder="1"/>
    <xf numFmtId="3" fontId="17" fillId="2" borderId="12" xfId="2" applyNumberFormat="1" applyFont="1" applyFill="1" applyBorder="1"/>
  </cellXfs>
  <cellStyles count="3">
    <cellStyle name="Normál" xfId="0" builtinId="0"/>
    <cellStyle name="Normál_Koncepció-Bevételek és kiadások tervezése 2001-2003" xfId="1" xr:uid="{00000000-0005-0000-0000-000001000000}"/>
    <cellStyle name="Normál_Másolat -  Költségvetés- Bevételek és kiadások tervezése 2001-200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workbookViewId="0">
      <selection activeCell="B42" sqref="B42"/>
    </sheetView>
  </sheetViews>
  <sheetFormatPr defaultRowHeight="13.2"/>
  <cols>
    <col min="9" max="9" width="12.44140625" customWidth="1"/>
  </cols>
  <sheetData>
    <row r="1" spans="1:10" ht="15.6">
      <c r="A1" s="513" t="s">
        <v>264</v>
      </c>
      <c r="B1" s="513"/>
      <c r="C1" s="513"/>
      <c r="D1" s="513"/>
      <c r="E1" s="513"/>
      <c r="F1" s="513"/>
      <c r="G1" s="513"/>
      <c r="H1" s="513"/>
      <c r="I1" s="64"/>
      <c r="J1" s="64"/>
    </row>
    <row r="2" spans="1:10" ht="15.6">
      <c r="A2" s="64"/>
      <c r="B2" s="64"/>
      <c r="C2" s="64"/>
      <c r="D2" s="65"/>
      <c r="E2" s="64"/>
      <c r="F2" s="64"/>
      <c r="G2" s="64"/>
      <c r="H2" s="64"/>
      <c r="I2" s="64"/>
      <c r="J2" s="64"/>
    </row>
    <row r="3" spans="1:10" ht="15.6">
      <c r="A3" s="64"/>
      <c r="B3" s="31"/>
      <c r="C3" s="64"/>
      <c r="D3" s="31"/>
      <c r="E3" s="64"/>
      <c r="F3" s="64"/>
      <c r="G3" s="64"/>
      <c r="H3" s="64"/>
      <c r="I3" s="64"/>
      <c r="J3" s="64"/>
    </row>
    <row r="4" spans="1:10" ht="17.399999999999999">
      <c r="A4" s="64"/>
      <c r="B4" s="64"/>
      <c r="C4" s="64"/>
      <c r="D4" s="512" t="s">
        <v>55</v>
      </c>
      <c r="E4" s="512"/>
      <c r="F4" s="512"/>
      <c r="G4" s="64"/>
      <c r="H4" s="64"/>
      <c r="I4" s="64"/>
      <c r="J4" s="64"/>
    </row>
    <row r="5" spans="1:10" ht="15.6">
      <c r="A5" s="66"/>
      <c r="B5" s="66"/>
      <c r="C5" s="66"/>
      <c r="D5" s="67"/>
      <c r="E5" s="64"/>
      <c r="F5" s="64"/>
      <c r="G5" s="64"/>
      <c r="H5" s="64"/>
      <c r="I5" s="64"/>
      <c r="J5" s="64"/>
    </row>
    <row r="6" spans="1:10" ht="15.6">
      <c r="A6" s="31"/>
      <c r="B6" s="31"/>
      <c r="C6" s="64"/>
      <c r="D6" s="64"/>
      <c r="E6" s="64"/>
      <c r="F6" s="64"/>
      <c r="G6" s="64"/>
      <c r="H6" s="64"/>
      <c r="I6" s="64"/>
      <c r="J6" s="64"/>
    </row>
    <row r="7" spans="1:10" ht="15.6">
      <c r="A7" s="64"/>
      <c r="B7" s="64"/>
      <c r="C7" s="64"/>
      <c r="D7" s="64"/>
      <c r="E7" s="64"/>
      <c r="F7" s="64"/>
      <c r="G7" s="64"/>
      <c r="H7" s="64"/>
      <c r="I7" s="64"/>
      <c r="J7" s="64"/>
    </row>
    <row r="8" spans="1:10" ht="15.6">
      <c r="A8" s="31" t="s">
        <v>147</v>
      </c>
      <c r="B8" s="31"/>
      <c r="C8" s="64"/>
      <c r="D8" s="64"/>
      <c r="E8" s="64"/>
      <c r="F8" s="64"/>
      <c r="G8" s="64"/>
      <c r="H8" s="64"/>
      <c r="I8" s="64"/>
      <c r="J8" s="64"/>
    </row>
    <row r="9" spans="1:10" ht="15.6">
      <c r="A9" s="64"/>
      <c r="B9" s="64"/>
      <c r="C9" s="64"/>
      <c r="D9" s="64"/>
      <c r="E9" s="64"/>
      <c r="F9" s="64"/>
      <c r="G9" s="64"/>
      <c r="H9" s="64"/>
      <c r="I9" s="64"/>
      <c r="J9" s="64"/>
    </row>
    <row r="10" spans="1:10" ht="15.6">
      <c r="A10" s="64"/>
      <c r="B10" s="64" t="s">
        <v>148</v>
      </c>
      <c r="C10" s="64"/>
      <c r="D10" s="64"/>
      <c r="E10" s="64"/>
      <c r="F10" s="64"/>
      <c r="G10" s="64"/>
      <c r="H10" s="64"/>
      <c r="I10" s="64"/>
      <c r="J10" s="64"/>
    </row>
    <row r="11" spans="1:10" ht="15.6">
      <c r="A11" s="64"/>
      <c r="B11" s="64"/>
      <c r="C11" s="64"/>
      <c r="D11" s="64"/>
      <c r="E11" s="64"/>
      <c r="F11" s="64"/>
      <c r="G11" s="64"/>
      <c r="H11" s="64"/>
      <c r="I11" s="64"/>
      <c r="J11" s="64"/>
    </row>
    <row r="12" spans="1:10" ht="15.6">
      <c r="A12" s="64"/>
      <c r="B12" s="64"/>
      <c r="C12" s="68"/>
      <c r="D12" s="68"/>
      <c r="E12" s="64"/>
      <c r="F12" s="64"/>
      <c r="G12" s="64"/>
      <c r="H12" s="64"/>
      <c r="I12" s="64"/>
      <c r="J12" s="64"/>
    </row>
    <row r="13" spans="1:10" ht="15.6">
      <c r="A13" s="64"/>
      <c r="B13" s="64"/>
      <c r="C13" s="64"/>
      <c r="D13" s="64"/>
      <c r="E13" s="64"/>
      <c r="F13" s="64"/>
      <c r="G13" s="64"/>
      <c r="H13" s="64"/>
      <c r="I13" s="64"/>
      <c r="J13" s="64"/>
    </row>
    <row r="14" spans="1:10" ht="15.6">
      <c r="A14" s="31" t="s">
        <v>149</v>
      </c>
      <c r="B14" s="64"/>
      <c r="C14" s="64"/>
      <c r="D14" s="64"/>
      <c r="E14" s="64"/>
      <c r="F14" s="64"/>
      <c r="G14" s="64"/>
      <c r="H14" s="64"/>
      <c r="I14" s="64"/>
      <c r="J14" s="64"/>
    </row>
    <row r="15" spans="1:10" ht="15.6">
      <c r="A15" s="64"/>
      <c r="B15" s="64"/>
      <c r="C15" s="64"/>
      <c r="D15" s="64"/>
      <c r="E15" s="64"/>
      <c r="F15" s="64"/>
      <c r="G15" s="64"/>
      <c r="H15" s="64"/>
      <c r="I15" s="64"/>
      <c r="J15" s="64"/>
    </row>
    <row r="16" spans="1:10" ht="15.6">
      <c r="A16" s="64"/>
      <c r="B16" s="64" t="s">
        <v>219</v>
      </c>
      <c r="C16" s="64"/>
      <c r="D16" s="64"/>
      <c r="E16" s="64"/>
      <c r="F16" s="64"/>
      <c r="G16" s="64"/>
      <c r="H16" s="64"/>
      <c r="I16" s="64"/>
      <c r="J16" s="64"/>
    </row>
    <row r="17" spans="1:10" ht="15.6">
      <c r="A17" s="64"/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15.6">
      <c r="A18" s="64"/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.6">
      <c r="A19" s="64"/>
      <c r="B19" s="64"/>
      <c r="C19" s="64"/>
      <c r="D19" s="64"/>
      <c r="E19" s="64"/>
      <c r="F19" s="64"/>
      <c r="G19" s="64"/>
      <c r="H19" s="64"/>
      <c r="I19" s="64"/>
      <c r="J19" s="64"/>
    </row>
    <row r="20" spans="1:10" ht="15.6">
      <c r="A20" s="31" t="s">
        <v>150</v>
      </c>
      <c r="B20" s="64"/>
      <c r="C20" s="64"/>
      <c r="D20" s="64"/>
      <c r="E20" s="64"/>
      <c r="F20" s="64"/>
      <c r="G20" s="64"/>
      <c r="H20" s="64"/>
      <c r="I20" s="64"/>
      <c r="J20" s="64"/>
    </row>
    <row r="21" spans="1:10" ht="15.6">
      <c r="A21" s="64"/>
      <c r="B21" s="64"/>
      <c r="C21" s="64"/>
      <c r="D21" s="64"/>
      <c r="E21" s="64"/>
      <c r="F21" s="64"/>
      <c r="G21" s="64"/>
      <c r="H21" s="64"/>
      <c r="I21" s="64"/>
      <c r="J21" s="64"/>
    </row>
    <row r="22" spans="1:10" ht="15.6">
      <c r="A22" s="64"/>
      <c r="B22" s="64"/>
      <c r="C22" s="64"/>
      <c r="D22" s="64"/>
      <c r="E22" s="64"/>
      <c r="F22" s="64"/>
      <c r="G22" s="64"/>
      <c r="H22" s="64"/>
      <c r="I22" s="64"/>
      <c r="J22" s="64"/>
    </row>
    <row r="23" spans="1:10" ht="15.6">
      <c r="A23" s="64"/>
      <c r="B23" s="64" t="s">
        <v>151</v>
      </c>
      <c r="C23" s="64"/>
      <c r="D23" s="64"/>
      <c r="E23" s="64"/>
      <c r="F23" s="64"/>
      <c r="G23" s="64"/>
      <c r="H23" s="64"/>
      <c r="I23" s="64"/>
      <c r="J23" s="64"/>
    </row>
    <row r="24" spans="1:10" ht="15.6">
      <c r="A24" s="64"/>
      <c r="B24" s="64"/>
      <c r="C24" s="64"/>
      <c r="D24" s="64"/>
      <c r="E24" s="64"/>
      <c r="F24" s="64"/>
      <c r="G24" s="64"/>
      <c r="H24" s="64"/>
      <c r="I24" s="64"/>
      <c r="J24" s="64"/>
    </row>
    <row r="25" spans="1:10" ht="15.6">
      <c r="A25" s="64"/>
      <c r="B25" s="64" t="s">
        <v>225</v>
      </c>
      <c r="C25" s="64"/>
      <c r="D25" s="64"/>
      <c r="E25" s="64"/>
      <c r="F25" s="64"/>
      <c r="G25" s="64"/>
      <c r="H25" s="64"/>
      <c r="I25" s="64"/>
      <c r="J25" s="64"/>
    </row>
    <row r="26" spans="1:10" ht="15.6">
      <c r="B26" s="64" t="s">
        <v>152</v>
      </c>
      <c r="I26" s="64"/>
      <c r="J26" s="64"/>
    </row>
    <row r="27" spans="1:10" ht="15.6">
      <c r="B27" s="64" t="s">
        <v>238</v>
      </c>
      <c r="I27" s="64"/>
      <c r="J27" s="64"/>
    </row>
    <row r="28" spans="1:10" ht="15.6">
      <c r="B28" s="64" t="s">
        <v>153</v>
      </c>
      <c r="I28" s="64"/>
      <c r="J28" s="64"/>
    </row>
    <row r="29" spans="1:10" ht="15.6">
      <c r="B29" s="64" t="s">
        <v>154</v>
      </c>
      <c r="I29" s="64"/>
      <c r="J29" s="64"/>
    </row>
    <row r="30" spans="1:10" ht="15.6">
      <c r="B30" s="64" t="s">
        <v>155</v>
      </c>
    </row>
    <row r="31" spans="1:10" ht="15.6">
      <c r="B31" s="64" t="s">
        <v>156</v>
      </c>
    </row>
    <row r="32" spans="1:10" ht="15.6">
      <c r="B32" s="64" t="s">
        <v>239</v>
      </c>
    </row>
    <row r="33" spans="2:2" ht="15.6">
      <c r="B33" s="64" t="s">
        <v>223</v>
      </c>
    </row>
    <row r="34" spans="2:2" ht="15.6">
      <c r="B34" s="64" t="s">
        <v>224</v>
      </c>
    </row>
    <row r="35" spans="2:2" ht="15.6">
      <c r="B35" s="64" t="s">
        <v>240</v>
      </c>
    </row>
    <row r="36" spans="2:2" ht="15.6">
      <c r="B36" s="64" t="s">
        <v>217</v>
      </c>
    </row>
    <row r="37" spans="2:2" ht="15.6">
      <c r="B37" s="64" t="s">
        <v>226</v>
      </c>
    </row>
    <row r="38" spans="2:2" ht="15.6">
      <c r="B38" s="64" t="s">
        <v>227</v>
      </c>
    </row>
    <row r="39" spans="2:2" ht="15.6">
      <c r="B39" s="64" t="s">
        <v>228</v>
      </c>
    </row>
    <row r="40" spans="2:2" ht="15.6">
      <c r="B40" s="64" t="s">
        <v>306</v>
      </c>
    </row>
    <row r="41" spans="2:2" ht="15.6">
      <c r="B41" s="64" t="s">
        <v>307</v>
      </c>
    </row>
    <row r="42" spans="2:2" ht="15.6">
      <c r="B42" s="64" t="s">
        <v>332</v>
      </c>
    </row>
    <row r="43" spans="2:2" ht="15.6">
      <c r="B43" s="64" t="s">
        <v>58</v>
      </c>
    </row>
    <row r="47" spans="2:2" ht="15.6">
      <c r="B47" s="64"/>
    </row>
  </sheetData>
  <mergeCells count="2">
    <mergeCell ref="D4:F4"/>
    <mergeCell ref="A1:H1"/>
  </mergeCells>
  <phoneticPr fontId="0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196"/>
  <sheetViews>
    <sheetView topLeftCell="A112" workbookViewId="0">
      <selection activeCell="H71" sqref="H71"/>
    </sheetView>
  </sheetViews>
  <sheetFormatPr defaultColWidth="9.109375" defaultRowHeight="13.2"/>
  <cols>
    <col min="1" max="1" width="19.5546875" style="1" customWidth="1"/>
    <col min="2" max="2" width="10.109375" style="1" bestFit="1" customWidth="1"/>
    <col min="3" max="3" width="7.6640625" style="1" customWidth="1"/>
    <col min="4" max="4" width="8.5546875" style="1" customWidth="1"/>
    <col min="5" max="5" width="9.33203125" style="1" customWidth="1"/>
    <col min="6" max="6" width="9" style="1" customWidth="1"/>
    <col min="7" max="7" width="10" style="1" customWidth="1"/>
    <col min="8" max="8" width="8.88671875" style="1" customWidth="1"/>
    <col min="9" max="9" width="6.88671875" style="1" customWidth="1"/>
    <col min="10" max="10" width="6.33203125" style="1" customWidth="1"/>
    <col min="11" max="11" width="24" style="1" customWidth="1"/>
    <col min="12" max="13" width="7.6640625" style="1" customWidth="1"/>
    <col min="14" max="14" width="6.5546875" style="1" customWidth="1"/>
    <col min="15" max="15" width="7.109375" style="1" customWidth="1"/>
    <col min="16" max="16" width="7.44140625" style="1" customWidth="1"/>
    <col min="17" max="17" width="8.109375" style="1" customWidth="1"/>
    <col min="18" max="19" width="5.5546875" style="1" customWidth="1"/>
    <col min="20" max="20" width="6.5546875" style="1" customWidth="1"/>
    <col min="21" max="16384" width="9.109375" style="1"/>
  </cols>
  <sheetData>
    <row r="1" spans="1:20" ht="13.8">
      <c r="A1" s="2"/>
      <c r="B1" s="2"/>
      <c r="C1" s="2"/>
      <c r="D1" s="2"/>
      <c r="E1" s="2"/>
      <c r="F1" s="2"/>
      <c r="G1" s="2"/>
      <c r="H1" s="2"/>
      <c r="I1" s="2"/>
      <c r="K1" s="127"/>
      <c r="L1" s="127"/>
      <c r="M1" s="127"/>
      <c r="N1" s="127"/>
      <c r="O1" s="127"/>
      <c r="P1" s="127"/>
      <c r="Q1" s="127"/>
      <c r="R1" s="127"/>
      <c r="S1" s="127"/>
    </row>
    <row r="2" spans="1:20" ht="15.6">
      <c r="A2" s="2"/>
      <c r="B2" s="2"/>
      <c r="C2" s="539" t="s">
        <v>273</v>
      </c>
      <c r="D2" s="539"/>
      <c r="E2" s="539"/>
      <c r="F2" s="539"/>
      <c r="G2" s="539"/>
      <c r="H2" s="539"/>
      <c r="I2" s="539"/>
      <c r="K2" s="127"/>
      <c r="L2" s="127"/>
      <c r="M2" s="127"/>
      <c r="N2" s="127"/>
      <c r="O2" s="127"/>
      <c r="P2" s="143"/>
      <c r="Q2" s="143"/>
      <c r="R2" s="143"/>
      <c r="S2" s="143"/>
    </row>
    <row r="3" spans="1:20" ht="13.8">
      <c r="A3" s="11"/>
      <c r="B3" s="70"/>
      <c r="C3" s="70"/>
      <c r="D3" s="70"/>
      <c r="E3" s="70"/>
      <c r="F3" s="70"/>
      <c r="G3" s="70"/>
      <c r="H3" s="70"/>
      <c r="I3" s="70"/>
      <c r="K3" s="127"/>
      <c r="L3" s="127"/>
      <c r="M3" s="127"/>
      <c r="N3" s="127"/>
      <c r="O3" s="127"/>
      <c r="P3" s="127"/>
      <c r="Q3" s="127"/>
      <c r="R3" s="127"/>
      <c r="S3" s="127"/>
    </row>
    <row r="4" spans="1:20" ht="15.6">
      <c r="A4" s="523" t="s">
        <v>247</v>
      </c>
      <c r="B4" s="523"/>
      <c r="C4" s="523"/>
      <c r="D4" s="523"/>
      <c r="E4" s="523"/>
      <c r="F4" s="523"/>
      <c r="G4" s="523"/>
      <c r="H4" s="523"/>
      <c r="I4" s="523"/>
      <c r="K4" s="18"/>
      <c r="L4" s="18"/>
      <c r="M4" s="18"/>
      <c r="N4" s="18"/>
      <c r="O4" s="18"/>
      <c r="P4" s="18"/>
      <c r="Q4" s="18"/>
      <c r="R4" s="18"/>
      <c r="S4" s="18"/>
    </row>
    <row r="5" spans="1:20" ht="13.8">
      <c r="A5" s="11"/>
      <c r="B5" s="11"/>
      <c r="C5" s="133"/>
      <c r="D5" s="11"/>
      <c r="E5" s="11"/>
      <c r="F5" s="11"/>
      <c r="G5" s="11"/>
      <c r="H5" s="11"/>
      <c r="I5" s="11"/>
      <c r="K5" s="127"/>
      <c r="L5" s="127"/>
      <c r="M5" s="11"/>
      <c r="N5" s="144"/>
      <c r="O5" s="144"/>
      <c r="P5" s="127"/>
      <c r="Q5" s="127"/>
      <c r="R5" s="127"/>
      <c r="S5" s="127"/>
    </row>
    <row r="6" spans="1:20" ht="16.2" thickBot="1">
      <c r="A6" s="2"/>
      <c r="B6" s="11"/>
      <c r="C6" s="11"/>
      <c r="D6" s="11"/>
      <c r="E6" s="11"/>
      <c r="F6" s="11"/>
      <c r="G6" s="11"/>
      <c r="H6" s="524" t="s">
        <v>191</v>
      </c>
      <c r="I6" s="524"/>
      <c r="K6" s="18"/>
      <c r="L6" s="18"/>
      <c r="M6" s="18"/>
      <c r="N6" s="18"/>
      <c r="O6" s="18"/>
      <c r="P6" s="18"/>
      <c r="Q6" s="18"/>
      <c r="R6" s="18"/>
      <c r="S6" s="18"/>
    </row>
    <row r="7" spans="1:20" ht="14.4" thickBot="1">
      <c r="A7" s="525" t="s">
        <v>0</v>
      </c>
      <c r="B7" s="528" t="s">
        <v>158</v>
      </c>
      <c r="C7" s="529"/>
      <c r="D7" s="529"/>
      <c r="E7" s="529"/>
      <c r="F7" s="529"/>
      <c r="G7" s="530"/>
      <c r="H7" s="531" t="s">
        <v>166</v>
      </c>
      <c r="I7" s="534" t="s">
        <v>160</v>
      </c>
      <c r="K7" s="136"/>
      <c r="L7" s="136"/>
      <c r="M7" s="136"/>
      <c r="N7" s="136"/>
      <c r="O7" s="136"/>
      <c r="P7" s="136"/>
      <c r="Q7" s="136"/>
      <c r="R7" s="137"/>
      <c r="S7" s="137"/>
    </row>
    <row r="8" spans="1:20" ht="15.75" customHeight="1">
      <c r="A8" s="526"/>
      <c r="B8" s="537" t="s">
        <v>161</v>
      </c>
      <c r="C8" s="537" t="s">
        <v>162</v>
      </c>
      <c r="D8" s="537" t="s">
        <v>1</v>
      </c>
      <c r="E8" s="537" t="s">
        <v>163</v>
      </c>
      <c r="F8" s="537" t="s">
        <v>164</v>
      </c>
      <c r="G8" s="537" t="s">
        <v>165</v>
      </c>
      <c r="H8" s="532"/>
      <c r="I8" s="535"/>
      <c r="J8" s="128"/>
      <c r="K8" s="136"/>
      <c r="L8" s="138"/>
      <c r="M8" s="139"/>
      <c r="N8" s="134"/>
      <c r="O8" s="137"/>
      <c r="P8" s="137"/>
      <c r="Q8" s="134"/>
      <c r="R8" s="137"/>
      <c r="S8" s="137"/>
      <c r="T8" s="128"/>
    </row>
    <row r="9" spans="1:20" ht="13.5" customHeight="1" thickBot="1">
      <c r="A9" s="527"/>
      <c r="B9" s="538"/>
      <c r="C9" s="538"/>
      <c r="D9" s="538"/>
      <c r="E9" s="538"/>
      <c r="F9" s="538"/>
      <c r="G9" s="538"/>
      <c r="H9" s="533"/>
      <c r="I9" s="536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</row>
    <row r="10" spans="1:20" ht="15.75" customHeight="1">
      <c r="A10" s="71" t="s">
        <v>57</v>
      </c>
      <c r="B10" s="72"/>
      <c r="C10" s="72"/>
      <c r="D10" s="72"/>
      <c r="E10" s="72"/>
      <c r="F10" s="72"/>
      <c r="G10" s="72"/>
      <c r="H10" s="72"/>
      <c r="I10" s="73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</row>
    <row r="11" spans="1:20" ht="15" customHeight="1">
      <c r="A11" s="242" t="s">
        <v>159</v>
      </c>
      <c r="B11" s="227">
        <v>24683047</v>
      </c>
      <c r="C11" s="227">
        <v>3128000</v>
      </c>
      <c r="D11" s="227">
        <v>2253000</v>
      </c>
      <c r="E11" s="227"/>
      <c r="F11" s="227"/>
      <c r="G11" s="227">
        <f>SUM(B11:F11)</f>
        <v>30064047</v>
      </c>
      <c r="H11" s="227">
        <v>3441600</v>
      </c>
      <c r="I11" s="253">
        <v>1.5</v>
      </c>
      <c r="K11" s="127"/>
      <c r="L11" s="127"/>
      <c r="M11" s="127"/>
      <c r="N11" s="127"/>
      <c r="O11" s="127"/>
      <c r="P11" s="127"/>
      <c r="Q11" s="127"/>
      <c r="R11" s="127"/>
      <c r="S11" s="127"/>
    </row>
    <row r="12" spans="1:20" ht="15" customHeight="1">
      <c r="A12" s="243" t="s">
        <v>181</v>
      </c>
      <c r="B12" s="229"/>
      <c r="C12" s="229"/>
      <c r="D12" s="229">
        <v>4219140</v>
      </c>
      <c r="E12" s="229"/>
      <c r="F12" s="229"/>
      <c r="G12" s="227">
        <f t="shared" ref="G12:G23" si="0">SUM(B12:F12)</f>
        <v>4219140</v>
      </c>
      <c r="H12" s="229"/>
      <c r="I12" s="62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</row>
    <row r="13" spans="1:20" ht="15" customHeight="1">
      <c r="A13" s="243" t="s">
        <v>230</v>
      </c>
      <c r="B13" s="229"/>
      <c r="C13" s="229"/>
      <c r="D13" s="229">
        <v>11314777</v>
      </c>
      <c r="E13" s="229"/>
      <c r="F13" s="229"/>
      <c r="G13" s="227">
        <f t="shared" si="0"/>
        <v>11314777</v>
      </c>
      <c r="H13" s="229"/>
      <c r="I13" s="62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</row>
    <row r="14" spans="1:20" ht="15" customHeight="1">
      <c r="A14" s="243" t="s">
        <v>60</v>
      </c>
      <c r="B14" s="229">
        <v>6803400</v>
      </c>
      <c r="C14" s="229">
        <v>442221</v>
      </c>
      <c r="D14" s="229"/>
      <c r="E14" s="229"/>
      <c r="F14" s="229"/>
      <c r="G14" s="227">
        <f t="shared" si="0"/>
        <v>7245621</v>
      </c>
      <c r="H14" s="229"/>
      <c r="I14" s="62">
        <v>17</v>
      </c>
      <c r="J14" s="10"/>
      <c r="K14" s="127"/>
      <c r="L14" s="127"/>
      <c r="M14" s="127"/>
      <c r="N14" s="127"/>
      <c r="O14" s="127"/>
      <c r="P14" s="127"/>
      <c r="Q14" s="127"/>
      <c r="R14" s="127"/>
      <c r="S14" s="127"/>
      <c r="T14" s="127"/>
    </row>
    <row r="15" spans="1:20" ht="15.75" customHeight="1">
      <c r="A15" s="243" t="s">
        <v>12</v>
      </c>
      <c r="B15" s="229"/>
      <c r="C15" s="229"/>
      <c r="D15" s="229">
        <v>6907000</v>
      </c>
      <c r="E15" s="229"/>
      <c r="F15" s="229"/>
      <c r="G15" s="227">
        <f t="shared" si="0"/>
        <v>6907000</v>
      </c>
      <c r="H15" s="229"/>
      <c r="I15" s="62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</row>
    <row r="16" spans="1:20" ht="15.75" customHeight="1">
      <c r="A16" s="243" t="s">
        <v>3</v>
      </c>
      <c r="B16" s="229">
        <v>11858160</v>
      </c>
      <c r="C16" s="229">
        <v>1521000</v>
      </c>
      <c r="D16" s="229">
        <v>14582900</v>
      </c>
      <c r="E16" s="229"/>
      <c r="F16" s="229"/>
      <c r="G16" s="227">
        <f t="shared" si="0"/>
        <v>27962060</v>
      </c>
      <c r="H16" s="229">
        <v>3443876</v>
      </c>
      <c r="I16" s="250">
        <v>2</v>
      </c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</row>
    <row r="17" spans="1:20" ht="15.75" customHeight="1">
      <c r="A17" s="243" t="s">
        <v>4</v>
      </c>
      <c r="B17" s="229"/>
      <c r="C17" s="229"/>
      <c r="D17" s="229">
        <v>3550000</v>
      </c>
      <c r="E17" s="229"/>
      <c r="F17" s="229"/>
      <c r="G17" s="227">
        <f t="shared" si="0"/>
        <v>3550000</v>
      </c>
      <c r="H17" s="229"/>
      <c r="I17" s="62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</row>
    <row r="18" spans="1:20" ht="15.75" customHeight="1">
      <c r="A18" s="243" t="s">
        <v>5</v>
      </c>
      <c r="B18" s="229"/>
      <c r="C18" s="229"/>
      <c r="D18" s="229">
        <v>74000</v>
      </c>
      <c r="E18" s="229"/>
      <c r="F18" s="229"/>
      <c r="G18" s="227">
        <f t="shared" si="0"/>
        <v>74000</v>
      </c>
      <c r="H18" s="229"/>
      <c r="I18" s="62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</row>
    <row r="19" spans="1:20" ht="15.75" customHeight="1">
      <c r="A19" s="243" t="s">
        <v>6</v>
      </c>
      <c r="B19" s="229"/>
      <c r="C19" s="229"/>
      <c r="D19" s="229">
        <v>858000</v>
      </c>
      <c r="E19" s="229"/>
      <c r="F19" s="229"/>
      <c r="G19" s="227">
        <f t="shared" si="0"/>
        <v>858000</v>
      </c>
      <c r="H19" s="229"/>
      <c r="I19" s="62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</row>
    <row r="20" spans="1:20" ht="15.75" customHeight="1">
      <c r="A20" s="243" t="s">
        <v>262</v>
      </c>
      <c r="B20" s="229">
        <v>6596200</v>
      </c>
      <c r="C20" s="229">
        <v>877182</v>
      </c>
      <c r="D20" s="229">
        <v>1160000</v>
      </c>
      <c r="E20" s="229"/>
      <c r="F20" s="229"/>
      <c r="G20" s="227">
        <f t="shared" si="0"/>
        <v>8633382</v>
      </c>
      <c r="H20" s="229"/>
      <c r="I20" s="62">
        <v>1</v>
      </c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</row>
    <row r="21" spans="1:20" ht="15.75" customHeight="1">
      <c r="A21" s="243" t="s">
        <v>229</v>
      </c>
      <c r="B21" s="229"/>
      <c r="C21" s="229"/>
      <c r="D21" s="229">
        <v>1674941</v>
      </c>
      <c r="E21" s="229"/>
      <c r="F21" s="228"/>
      <c r="G21" s="227">
        <f t="shared" si="0"/>
        <v>1674941</v>
      </c>
      <c r="H21" s="229"/>
      <c r="I21" s="62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</row>
    <row r="22" spans="1:20" ht="15.75" customHeight="1">
      <c r="A22" s="243" t="s">
        <v>176</v>
      </c>
      <c r="B22" s="229"/>
      <c r="C22" s="229"/>
      <c r="D22" s="229"/>
      <c r="E22" s="229"/>
      <c r="F22" s="229"/>
      <c r="G22" s="227">
        <f t="shared" si="0"/>
        <v>0</v>
      </c>
      <c r="H22" s="229"/>
      <c r="I22" s="62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</row>
    <row r="23" spans="1:20" ht="15.75" customHeight="1">
      <c r="A23" s="244" t="s">
        <v>187</v>
      </c>
      <c r="B23" s="229"/>
      <c r="C23" s="229"/>
      <c r="D23" s="229">
        <v>5080000</v>
      </c>
      <c r="E23" s="229">
        <v>27915000</v>
      </c>
      <c r="F23" s="229"/>
      <c r="G23" s="227">
        <f t="shared" si="0"/>
        <v>32995000</v>
      </c>
      <c r="H23" s="229"/>
      <c r="I23" s="62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</row>
    <row r="24" spans="1:20" ht="15.75" customHeight="1">
      <c r="A24" s="245" t="s">
        <v>7</v>
      </c>
      <c r="B24" s="230">
        <f t="shared" ref="B24:I24" si="1">SUM(B10:B23)</f>
        <v>49940807</v>
      </c>
      <c r="C24" s="230">
        <f t="shared" si="1"/>
        <v>5968403</v>
      </c>
      <c r="D24" s="230">
        <f t="shared" si="1"/>
        <v>51673758</v>
      </c>
      <c r="E24" s="230">
        <f t="shared" si="1"/>
        <v>27915000</v>
      </c>
      <c r="F24" s="230">
        <f t="shared" si="1"/>
        <v>0</v>
      </c>
      <c r="G24" s="230">
        <f>SUM(G11:G23)</f>
        <v>135497968</v>
      </c>
      <c r="H24" s="230">
        <f t="shared" si="1"/>
        <v>6885476</v>
      </c>
      <c r="I24" s="251">
        <f t="shared" si="1"/>
        <v>21.5</v>
      </c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</row>
    <row r="25" spans="1:20" ht="15.75" customHeight="1">
      <c r="A25" s="243"/>
      <c r="B25" s="229"/>
      <c r="C25" s="229"/>
      <c r="D25" s="229"/>
      <c r="E25" s="229"/>
      <c r="F25" s="229"/>
      <c r="G25" s="229"/>
      <c r="H25" s="229"/>
      <c r="I25" s="62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</row>
    <row r="26" spans="1:20" ht="15.75" customHeight="1">
      <c r="A26" s="246" t="s">
        <v>58</v>
      </c>
      <c r="B26" s="229"/>
      <c r="C26" s="229"/>
      <c r="D26" s="229"/>
      <c r="E26" s="229"/>
      <c r="F26" s="229"/>
      <c r="G26" s="229"/>
      <c r="H26" s="229"/>
      <c r="I26" s="62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</row>
    <row r="27" spans="1:20" ht="15.75" customHeight="1">
      <c r="A27" s="243" t="s">
        <v>236</v>
      </c>
      <c r="B27" s="231"/>
      <c r="C27" s="231"/>
      <c r="D27" s="231"/>
      <c r="E27" s="231"/>
      <c r="F27" s="229">
        <v>200000</v>
      </c>
      <c r="G27" s="229">
        <f>SUM(F27)</f>
        <v>200000</v>
      </c>
      <c r="H27" s="229"/>
      <c r="I27" s="62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</row>
    <row r="28" spans="1:20" ht="15" customHeight="1">
      <c r="A28" s="243" t="s">
        <v>237</v>
      </c>
      <c r="B28" s="229"/>
      <c r="C28" s="229"/>
      <c r="D28" s="229"/>
      <c r="E28" s="229"/>
      <c r="F28" s="229">
        <v>700000</v>
      </c>
      <c r="G28" s="229">
        <f t="shared" ref="G28" si="2">SUM(F28)</f>
        <v>700000</v>
      </c>
      <c r="H28" s="229"/>
      <c r="I28" s="62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</row>
    <row r="29" spans="1:20" ht="15" customHeight="1" thickBot="1">
      <c r="A29" s="239" t="s">
        <v>7</v>
      </c>
      <c r="B29" s="240">
        <f>SUM(B25:B27)</f>
        <v>0</v>
      </c>
      <c r="C29" s="240">
        <f>SUM(C25:C27)</f>
        <v>0</v>
      </c>
      <c r="D29" s="240">
        <f>SUM(D25:D27)</f>
        <v>0</v>
      </c>
      <c r="E29" s="240">
        <f>SUM(E25:E27)</f>
        <v>0</v>
      </c>
      <c r="F29" s="240">
        <f>SUM(F25:F28)</f>
        <v>900000</v>
      </c>
      <c r="G29" s="240">
        <f>SUM(G27:G28)</f>
        <v>900000</v>
      </c>
      <c r="H29" s="240">
        <f>SUM(H25:H27)</f>
        <v>0</v>
      </c>
      <c r="I29" s="241">
        <f>SUM(I25:I27)</f>
        <v>0</v>
      </c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</row>
    <row r="30" spans="1:20" ht="15" customHeight="1" thickBot="1">
      <c r="A30" s="19"/>
      <c r="B30" s="231"/>
      <c r="C30" s="231"/>
      <c r="D30" s="231"/>
      <c r="E30" s="231"/>
      <c r="F30" s="231"/>
      <c r="G30" s="231"/>
      <c r="H30" s="231"/>
      <c r="I30" s="38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</row>
    <row r="31" spans="1:20" ht="19.5" customHeight="1" thickBot="1">
      <c r="A31" s="13" t="s">
        <v>8</v>
      </c>
      <c r="B31" s="232">
        <f>SUM(B24:B30)</f>
        <v>49940807</v>
      </c>
      <c r="C31" s="232">
        <f t="shared" ref="C31:H31" si="3">SUM(C24:C30)</f>
        <v>5968403</v>
      </c>
      <c r="D31" s="232">
        <f t="shared" si="3"/>
        <v>51673758</v>
      </c>
      <c r="E31" s="232">
        <f t="shared" si="3"/>
        <v>27915000</v>
      </c>
      <c r="F31" s="232">
        <f>SUM(F24,F29)</f>
        <v>900000</v>
      </c>
      <c r="G31" s="232">
        <f>SUM(G24+G29)</f>
        <v>136397968</v>
      </c>
      <c r="H31" s="232">
        <f t="shared" si="3"/>
        <v>6885476</v>
      </c>
      <c r="I31" s="254">
        <v>21.5</v>
      </c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</row>
    <row r="32" spans="1:20" ht="15" customHeight="1">
      <c r="A32" s="127"/>
      <c r="B32" s="127"/>
      <c r="C32" s="127"/>
      <c r="D32" s="127"/>
      <c r="E32" s="127"/>
      <c r="F32" s="10"/>
      <c r="G32" s="10"/>
      <c r="H32" s="127"/>
      <c r="I32" s="127"/>
      <c r="J32" s="127"/>
      <c r="K32" s="140"/>
      <c r="L32" s="127"/>
      <c r="M32" s="127"/>
      <c r="N32" s="127"/>
      <c r="O32" s="127"/>
      <c r="P32" s="127"/>
      <c r="Q32" s="127"/>
      <c r="R32" s="127"/>
      <c r="S32" s="127"/>
      <c r="T32" s="127"/>
    </row>
    <row r="33" spans="1:20" ht="15" customHeight="1">
      <c r="A33" s="127"/>
      <c r="B33" s="127"/>
      <c r="C33" s="127"/>
      <c r="D33" s="127"/>
      <c r="E33" s="127"/>
      <c r="F33" s="127"/>
      <c r="G33" s="127"/>
      <c r="H33" s="127"/>
      <c r="I33" s="127"/>
      <c r="K33" s="127"/>
      <c r="L33" s="127"/>
      <c r="M33" s="127"/>
      <c r="N33" s="127"/>
      <c r="O33" s="127"/>
      <c r="P33" s="127"/>
      <c r="Q33" s="127"/>
      <c r="R33" s="127"/>
      <c r="S33" s="127"/>
    </row>
    <row r="34" spans="1:20" ht="15" customHeight="1">
      <c r="A34" s="127"/>
      <c r="B34" s="127"/>
      <c r="C34" s="127"/>
      <c r="D34" s="127"/>
      <c r="E34" s="127"/>
      <c r="F34" s="127"/>
      <c r="G34" s="127"/>
      <c r="H34" s="127"/>
      <c r="I34" s="127"/>
      <c r="K34" s="127"/>
      <c r="L34" s="127"/>
      <c r="M34" s="127"/>
      <c r="N34" s="127"/>
      <c r="O34" s="127"/>
      <c r="P34" s="127"/>
      <c r="Q34" s="127"/>
      <c r="R34" s="127"/>
      <c r="S34" s="127"/>
    </row>
    <row r="35" spans="1:20" ht="15" customHeight="1">
      <c r="A35" s="127"/>
      <c r="B35" s="127"/>
      <c r="C35" s="127"/>
      <c r="D35" s="127"/>
      <c r="E35" s="127"/>
      <c r="F35" s="10"/>
      <c r="G35" s="10"/>
      <c r="H35" s="127"/>
      <c r="I35" s="127"/>
      <c r="K35" s="127"/>
      <c r="L35" s="127"/>
      <c r="M35" s="127"/>
      <c r="N35" s="127"/>
      <c r="O35" s="127"/>
      <c r="P35" s="127"/>
      <c r="Q35" s="127"/>
      <c r="R35" s="127"/>
      <c r="S35" s="127"/>
    </row>
    <row r="36" spans="1:20" ht="15" customHeight="1">
      <c r="A36" s="523" t="s">
        <v>298</v>
      </c>
      <c r="B36" s="523"/>
      <c r="C36" s="523"/>
      <c r="D36" s="523"/>
      <c r="E36" s="523"/>
      <c r="F36" s="523"/>
      <c r="G36" s="523"/>
      <c r="H36" s="523"/>
      <c r="I36" s="523"/>
      <c r="K36" s="127"/>
      <c r="L36" s="127"/>
      <c r="M36" s="127"/>
      <c r="N36" s="127"/>
      <c r="O36" s="127"/>
      <c r="P36" s="127"/>
      <c r="Q36" s="127"/>
      <c r="R36" s="127"/>
      <c r="S36" s="127"/>
    </row>
    <row r="37" spans="1:20" ht="15" customHeight="1">
      <c r="A37" s="11"/>
      <c r="B37" s="11"/>
      <c r="C37" s="133"/>
      <c r="D37" s="11"/>
      <c r="E37" s="11"/>
      <c r="F37" s="11"/>
      <c r="G37" s="11"/>
      <c r="H37" s="11"/>
      <c r="I37" s="11"/>
      <c r="K37" s="127"/>
      <c r="L37" s="127"/>
      <c r="M37" s="127"/>
      <c r="N37" s="127"/>
      <c r="O37" s="127"/>
      <c r="P37" s="127"/>
      <c r="Q37" s="127"/>
      <c r="R37" s="127"/>
      <c r="S37" s="127"/>
    </row>
    <row r="38" spans="1:20" ht="15" customHeight="1" thickBot="1">
      <c r="A38" s="2"/>
      <c r="B38" s="11"/>
      <c r="C38" s="11"/>
      <c r="D38" s="11"/>
      <c r="E38" s="11"/>
      <c r="F38" s="11"/>
      <c r="G38" s="11"/>
      <c r="H38" s="524" t="s">
        <v>191</v>
      </c>
      <c r="I38" s="524"/>
      <c r="K38" s="129"/>
      <c r="L38" s="127"/>
      <c r="M38" s="127"/>
      <c r="N38" s="127"/>
      <c r="O38" s="127"/>
      <c r="P38" s="127"/>
      <c r="Q38" s="127"/>
      <c r="R38" s="127"/>
      <c r="S38" s="127"/>
      <c r="T38" s="127"/>
    </row>
    <row r="39" spans="1:20" ht="15" customHeight="1" thickBot="1">
      <c r="A39" s="525" t="s">
        <v>0</v>
      </c>
      <c r="B39" s="528" t="s">
        <v>158</v>
      </c>
      <c r="C39" s="529"/>
      <c r="D39" s="529"/>
      <c r="E39" s="529"/>
      <c r="F39" s="529"/>
      <c r="G39" s="530"/>
      <c r="H39" s="531" t="s">
        <v>166</v>
      </c>
      <c r="I39" s="534" t="s">
        <v>160</v>
      </c>
      <c r="K39" s="129"/>
      <c r="L39" s="127"/>
      <c r="M39" s="127"/>
      <c r="N39" s="127"/>
      <c r="O39" s="127"/>
      <c r="P39" s="127"/>
      <c r="Q39" s="127"/>
      <c r="R39" s="127"/>
      <c r="S39" s="127"/>
      <c r="T39" s="127"/>
    </row>
    <row r="40" spans="1:20" ht="15" customHeight="1">
      <c r="A40" s="526"/>
      <c r="B40" s="537" t="s">
        <v>161</v>
      </c>
      <c r="C40" s="537" t="s">
        <v>162</v>
      </c>
      <c r="D40" s="537" t="s">
        <v>1</v>
      </c>
      <c r="E40" s="537" t="s">
        <v>163</v>
      </c>
      <c r="F40" s="537" t="s">
        <v>164</v>
      </c>
      <c r="G40" s="537" t="s">
        <v>165</v>
      </c>
      <c r="H40" s="532"/>
      <c r="I40" s="535"/>
      <c r="K40" s="129"/>
      <c r="L40" s="127"/>
      <c r="M40" s="127"/>
      <c r="N40" s="127"/>
      <c r="O40" s="127"/>
      <c r="P40" s="127"/>
      <c r="Q40" s="127"/>
      <c r="R40" s="127"/>
      <c r="S40" s="127"/>
      <c r="T40" s="127"/>
    </row>
    <row r="41" spans="1:20" ht="15" customHeight="1" thickBot="1">
      <c r="A41" s="527"/>
      <c r="B41" s="538"/>
      <c r="C41" s="538"/>
      <c r="D41" s="538"/>
      <c r="E41" s="538"/>
      <c r="F41" s="538"/>
      <c r="G41" s="538"/>
      <c r="H41" s="533"/>
      <c r="I41" s="536"/>
      <c r="K41" s="129"/>
      <c r="L41" s="127"/>
      <c r="M41" s="127"/>
      <c r="N41" s="127"/>
      <c r="O41" s="127"/>
      <c r="P41" s="127"/>
      <c r="Q41" s="127"/>
      <c r="R41" s="127"/>
      <c r="S41" s="127"/>
      <c r="T41" s="127"/>
    </row>
    <row r="42" spans="1:20" ht="15" customHeight="1">
      <c r="A42" s="71" t="s">
        <v>57</v>
      </c>
      <c r="B42" s="72"/>
      <c r="C42" s="72"/>
      <c r="D42" s="72"/>
      <c r="E42" s="72"/>
      <c r="F42" s="72"/>
      <c r="G42" s="72"/>
      <c r="H42" s="72"/>
      <c r="I42" s="73"/>
      <c r="K42" s="129"/>
      <c r="L42" s="127"/>
      <c r="M42" s="127"/>
      <c r="N42" s="127"/>
      <c r="O42" s="127"/>
      <c r="P42" s="127"/>
      <c r="Q42" s="127"/>
      <c r="R42" s="127"/>
      <c r="S42" s="127"/>
      <c r="T42" s="127"/>
    </row>
    <row r="43" spans="1:20" ht="17.25" customHeight="1">
      <c r="A43" s="242" t="s">
        <v>159</v>
      </c>
      <c r="B43" s="227">
        <v>25176062</v>
      </c>
      <c r="C43" s="227">
        <v>3128000</v>
      </c>
      <c r="D43" s="227">
        <v>2453000</v>
      </c>
      <c r="E43" s="227"/>
      <c r="F43" s="227"/>
      <c r="G43" s="227">
        <f>SUM(B43:F43)</f>
        <v>30757062</v>
      </c>
      <c r="H43" s="227">
        <v>3441600</v>
      </c>
      <c r="I43" s="253">
        <v>1.5</v>
      </c>
      <c r="K43" s="141"/>
      <c r="L43" s="142"/>
      <c r="M43" s="142"/>
      <c r="N43" s="142"/>
      <c r="O43" s="142"/>
      <c r="P43" s="142"/>
      <c r="Q43" s="142"/>
      <c r="R43" s="142"/>
      <c r="S43" s="142"/>
      <c r="T43" s="142"/>
    </row>
    <row r="44" spans="1:20" ht="15" customHeight="1">
      <c r="A44" s="243" t="s">
        <v>181</v>
      </c>
      <c r="B44" s="229"/>
      <c r="C44" s="229"/>
      <c r="D44" s="229">
        <v>7219140</v>
      </c>
      <c r="E44" s="229"/>
      <c r="F44" s="229"/>
      <c r="G44" s="227">
        <f t="shared" ref="G44:G59" si="4">SUM(B44:F44)</f>
        <v>7219140</v>
      </c>
      <c r="H44" s="229"/>
      <c r="I44" s="62"/>
      <c r="J44" s="12"/>
      <c r="K44" s="141"/>
      <c r="L44" s="142"/>
      <c r="M44" s="142"/>
      <c r="N44" s="142"/>
      <c r="O44" s="142"/>
      <c r="P44" s="142"/>
      <c r="Q44" s="142"/>
      <c r="R44" s="142"/>
      <c r="S44" s="142"/>
      <c r="T44" s="142"/>
    </row>
    <row r="45" spans="1:20" ht="15" customHeight="1">
      <c r="A45" s="243" t="s">
        <v>230</v>
      </c>
      <c r="B45" s="229"/>
      <c r="C45" s="229"/>
      <c r="D45" s="229">
        <v>11314777</v>
      </c>
      <c r="E45" s="229"/>
      <c r="F45" s="229"/>
      <c r="G45" s="227">
        <f t="shared" si="4"/>
        <v>11314777</v>
      </c>
      <c r="H45" s="229"/>
      <c r="I45" s="62"/>
      <c r="J45" s="12"/>
      <c r="K45" s="142"/>
      <c r="L45" s="142"/>
      <c r="M45" s="142"/>
      <c r="N45" s="142"/>
      <c r="O45" s="142"/>
      <c r="P45" s="142"/>
      <c r="Q45" s="142"/>
      <c r="R45" s="142"/>
      <c r="S45" s="142"/>
      <c r="T45" s="142"/>
    </row>
    <row r="46" spans="1:20" ht="15" customHeight="1">
      <c r="A46" s="243" t="s">
        <v>60</v>
      </c>
      <c r="B46" s="229">
        <v>24603733</v>
      </c>
      <c r="C46" s="229">
        <v>1771829</v>
      </c>
      <c r="D46" s="229"/>
      <c r="E46" s="229"/>
      <c r="F46" s="229"/>
      <c r="G46" s="227">
        <f t="shared" si="4"/>
        <v>26375562</v>
      </c>
      <c r="H46" s="229"/>
      <c r="I46" s="62">
        <v>19</v>
      </c>
      <c r="J46" s="127"/>
      <c r="K46" s="142"/>
      <c r="L46" s="142"/>
      <c r="M46" s="142"/>
      <c r="N46" s="142"/>
      <c r="O46" s="142"/>
      <c r="P46" s="142"/>
      <c r="Q46" s="142"/>
      <c r="R46" s="142"/>
      <c r="S46" s="142"/>
      <c r="T46" s="142"/>
    </row>
    <row r="47" spans="1:20" ht="15" customHeight="1">
      <c r="A47" s="243" t="s">
        <v>12</v>
      </c>
      <c r="B47" s="229"/>
      <c r="C47" s="229"/>
      <c r="D47" s="229">
        <v>7807000</v>
      </c>
      <c r="E47" s="229"/>
      <c r="F47" s="229"/>
      <c r="G47" s="227">
        <f t="shared" si="4"/>
        <v>7807000</v>
      </c>
      <c r="H47" s="229"/>
      <c r="I47" s="62"/>
      <c r="K47" s="142"/>
      <c r="L47" s="142"/>
      <c r="M47" s="142"/>
      <c r="N47" s="142"/>
      <c r="O47" s="142"/>
      <c r="P47" s="142"/>
      <c r="Q47" s="142"/>
      <c r="R47" s="142"/>
      <c r="S47" s="142"/>
      <c r="T47" s="142"/>
    </row>
    <row r="48" spans="1:20" ht="15" customHeight="1">
      <c r="A48" s="243" t="s">
        <v>3</v>
      </c>
      <c r="B48" s="229">
        <v>11858160</v>
      </c>
      <c r="C48" s="229">
        <v>1521000</v>
      </c>
      <c r="D48" s="229">
        <v>22062041</v>
      </c>
      <c r="E48" s="229"/>
      <c r="F48" s="229"/>
      <c r="G48" s="227">
        <f t="shared" si="4"/>
        <v>35441201</v>
      </c>
      <c r="H48" s="229">
        <v>4732926</v>
      </c>
      <c r="I48" s="250">
        <v>2</v>
      </c>
      <c r="K48" s="142"/>
      <c r="L48" s="142"/>
      <c r="M48" s="142"/>
      <c r="N48" s="142"/>
      <c r="O48" s="142"/>
      <c r="P48" s="142"/>
      <c r="Q48" s="142"/>
      <c r="R48" s="142"/>
      <c r="S48" s="142"/>
      <c r="T48" s="142"/>
    </row>
    <row r="49" spans="1:20" ht="15" customHeight="1">
      <c r="A49" s="243" t="s">
        <v>4</v>
      </c>
      <c r="B49" s="229"/>
      <c r="C49" s="229"/>
      <c r="D49" s="229">
        <v>4250000</v>
      </c>
      <c r="E49" s="229"/>
      <c r="F49" s="229"/>
      <c r="G49" s="227">
        <f t="shared" si="4"/>
        <v>4250000</v>
      </c>
      <c r="H49" s="229"/>
      <c r="I49" s="62"/>
      <c r="K49" s="142"/>
      <c r="L49" s="142"/>
      <c r="M49" s="142"/>
      <c r="N49" s="142"/>
      <c r="O49" s="142"/>
      <c r="P49" s="142"/>
      <c r="Q49" s="142"/>
      <c r="R49" s="142"/>
      <c r="S49" s="142"/>
      <c r="T49" s="142"/>
    </row>
    <row r="50" spans="1:20" ht="15" customHeight="1">
      <c r="A50" s="243" t="s">
        <v>5</v>
      </c>
      <c r="B50" s="229"/>
      <c r="C50" s="229"/>
      <c r="D50" s="229">
        <v>74000</v>
      </c>
      <c r="E50" s="229"/>
      <c r="F50" s="229"/>
      <c r="G50" s="227">
        <f t="shared" si="4"/>
        <v>74000</v>
      </c>
      <c r="H50" s="229"/>
      <c r="I50" s="62"/>
      <c r="K50" s="142"/>
      <c r="L50" s="142"/>
      <c r="M50" s="142"/>
      <c r="N50" s="142"/>
      <c r="O50" s="142"/>
      <c r="P50" s="142"/>
      <c r="Q50" s="142"/>
      <c r="R50" s="142"/>
      <c r="S50" s="142"/>
      <c r="T50" s="142"/>
    </row>
    <row r="51" spans="1:20" ht="15" customHeight="1">
      <c r="A51" s="243" t="s">
        <v>6</v>
      </c>
      <c r="B51" s="229"/>
      <c r="C51" s="229"/>
      <c r="D51" s="229">
        <v>858000</v>
      </c>
      <c r="E51" s="229"/>
      <c r="F51" s="229"/>
      <c r="G51" s="227">
        <f t="shared" si="4"/>
        <v>858000</v>
      </c>
      <c r="H51" s="229"/>
      <c r="I51" s="62"/>
      <c r="K51" s="142"/>
      <c r="L51" s="142"/>
      <c r="M51" s="142"/>
      <c r="N51" s="142"/>
      <c r="O51" s="142"/>
      <c r="P51" s="142"/>
      <c r="Q51" s="142"/>
      <c r="R51" s="142"/>
      <c r="S51" s="142"/>
      <c r="T51" s="142"/>
    </row>
    <row r="52" spans="1:20" ht="15" customHeight="1">
      <c r="A52" s="243" t="s">
        <v>262</v>
      </c>
      <c r="B52" s="229">
        <v>6596200</v>
      </c>
      <c r="C52" s="229">
        <v>877182</v>
      </c>
      <c r="D52" s="229">
        <v>1160000</v>
      </c>
      <c r="E52" s="229"/>
      <c r="F52" s="229"/>
      <c r="G52" s="227">
        <f t="shared" si="4"/>
        <v>8633382</v>
      </c>
      <c r="H52" s="229"/>
      <c r="I52" s="62">
        <v>1</v>
      </c>
      <c r="K52" s="142"/>
      <c r="L52" s="142"/>
      <c r="M52" s="142"/>
      <c r="N52" s="142"/>
      <c r="O52" s="142"/>
      <c r="P52" s="142"/>
      <c r="Q52" s="142"/>
      <c r="R52" s="142"/>
      <c r="S52" s="142"/>
      <c r="T52" s="142"/>
    </row>
    <row r="53" spans="1:20" ht="15" customHeight="1">
      <c r="A53" s="243" t="s">
        <v>229</v>
      </c>
      <c r="B53" s="229"/>
      <c r="C53" s="229"/>
      <c r="D53" s="229">
        <v>1674941</v>
      </c>
      <c r="E53" s="229"/>
      <c r="F53" s="228"/>
      <c r="G53" s="227">
        <f t="shared" si="4"/>
        <v>1674941</v>
      </c>
      <c r="H53" s="229"/>
      <c r="I53" s="62"/>
      <c r="J53" s="12"/>
      <c r="K53" s="128"/>
      <c r="L53" s="128"/>
      <c r="M53" s="128"/>
      <c r="N53" s="128"/>
      <c r="O53" s="128"/>
      <c r="P53" s="128"/>
      <c r="Q53" s="128"/>
      <c r="R53" s="128"/>
      <c r="S53" s="128"/>
      <c r="T53" s="128"/>
    </row>
    <row r="54" spans="1:20" ht="15" customHeight="1">
      <c r="A54" s="243" t="s">
        <v>176</v>
      </c>
      <c r="B54" s="229"/>
      <c r="C54" s="229"/>
      <c r="D54" s="229"/>
      <c r="E54" s="229"/>
      <c r="F54" s="229"/>
      <c r="G54" s="227">
        <f t="shared" si="4"/>
        <v>0</v>
      </c>
      <c r="H54" s="229"/>
      <c r="I54" s="62"/>
      <c r="J54" s="129"/>
      <c r="K54" s="142"/>
      <c r="L54" s="142"/>
      <c r="M54" s="142"/>
      <c r="N54" s="142"/>
      <c r="O54" s="142"/>
      <c r="P54" s="142"/>
      <c r="Q54" s="142"/>
      <c r="R54" s="142"/>
      <c r="S54" s="142"/>
      <c r="T54" s="142"/>
    </row>
    <row r="55" spans="1:20" ht="15" customHeight="1">
      <c r="A55" s="497" t="s">
        <v>187</v>
      </c>
      <c r="B55" s="229"/>
      <c r="C55" s="229"/>
      <c r="D55" s="229">
        <v>8415000</v>
      </c>
      <c r="E55" s="229">
        <v>27915000</v>
      </c>
      <c r="F55" s="229"/>
      <c r="G55" s="227">
        <f t="shared" si="4"/>
        <v>36330000</v>
      </c>
      <c r="H55" s="229"/>
      <c r="I55" s="62"/>
      <c r="K55" s="142"/>
      <c r="L55" s="142"/>
      <c r="M55" s="142"/>
      <c r="N55" s="142"/>
      <c r="O55" s="142"/>
      <c r="P55" s="142"/>
      <c r="Q55" s="142"/>
      <c r="R55" s="142"/>
      <c r="S55" s="142"/>
      <c r="T55" s="142"/>
    </row>
    <row r="56" spans="1:20" ht="15" customHeight="1">
      <c r="A56" s="497" t="s">
        <v>303</v>
      </c>
      <c r="B56" s="229">
        <v>288000</v>
      </c>
      <c r="C56" s="229">
        <v>33696</v>
      </c>
      <c r="D56" s="229"/>
      <c r="E56" s="229"/>
      <c r="F56" s="229"/>
      <c r="G56" s="227">
        <f t="shared" si="4"/>
        <v>321696</v>
      </c>
      <c r="H56" s="229"/>
      <c r="I56" s="62"/>
      <c r="K56" s="142"/>
      <c r="L56" s="142"/>
      <c r="M56" s="142"/>
      <c r="N56" s="142"/>
      <c r="O56" s="142"/>
      <c r="P56" s="142"/>
      <c r="Q56" s="142"/>
      <c r="R56" s="142"/>
      <c r="S56" s="142"/>
      <c r="T56" s="142"/>
    </row>
    <row r="57" spans="1:20" ht="15" customHeight="1">
      <c r="A57" s="497" t="s">
        <v>338</v>
      </c>
      <c r="B57" s="229">
        <v>716075</v>
      </c>
      <c r="C57" s="229">
        <v>83782</v>
      </c>
      <c r="D57" s="229"/>
      <c r="E57" s="229"/>
      <c r="F57" s="229"/>
      <c r="G57" s="227">
        <f t="shared" si="4"/>
        <v>799857</v>
      </c>
      <c r="H57" s="229"/>
      <c r="I57" s="62"/>
      <c r="K57" s="142"/>
      <c r="L57" s="142"/>
      <c r="M57" s="142"/>
      <c r="N57" s="142"/>
      <c r="O57" s="142"/>
      <c r="P57" s="142"/>
      <c r="Q57" s="142"/>
      <c r="R57" s="142"/>
      <c r="S57" s="142"/>
      <c r="T57" s="142"/>
    </row>
    <row r="58" spans="1:20" ht="15" customHeight="1">
      <c r="A58" s="497" t="s">
        <v>335</v>
      </c>
      <c r="B58" s="229">
        <v>649941</v>
      </c>
      <c r="C58" s="229">
        <v>52914</v>
      </c>
      <c r="D58" s="229"/>
      <c r="E58" s="229"/>
      <c r="F58" s="229"/>
      <c r="G58" s="227">
        <f t="shared" si="4"/>
        <v>702855</v>
      </c>
      <c r="H58" s="229"/>
      <c r="I58" s="62"/>
      <c r="K58" s="142"/>
      <c r="L58" s="142"/>
      <c r="M58" s="142"/>
      <c r="N58" s="142"/>
      <c r="O58" s="142"/>
      <c r="P58" s="142"/>
      <c r="Q58" s="142"/>
      <c r="R58" s="142"/>
      <c r="S58" s="142"/>
      <c r="T58" s="142"/>
    </row>
    <row r="59" spans="1:20" ht="15" customHeight="1">
      <c r="A59" s="497" t="s">
        <v>304</v>
      </c>
      <c r="B59" s="229">
        <v>300000</v>
      </c>
      <c r="C59" s="229"/>
      <c r="D59" s="229"/>
      <c r="E59" s="229"/>
      <c r="F59" s="229"/>
      <c r="G59" s="227">
        <f t="shared" si="4"/>
        <v>300000</v>
      </c>
      <c r="H59" s="229">
        <v>300000</v>
      </c>
      <c r="I59" s="62"/>
      <c r="K59" s="142"/>
      <c r="L59" s="142"/>
      <c r="M59" s="142"/>
      <c r="N59" s="142"/>
      <c r="O59" s="142"/>
      <c r="P59" s="142"/>
      <c r="Q59" s="142"/>
      <c r="R59" s="142"/>
      <c r="S59" s="142"/>
      <c r="T59" s="142"/>
    </row>
    <row r="60" spans="1:20" ht="15" customHeight="1">
      <c r="A60" s="245" t="s">
        <v>7</v>
      </c>
      <c r="B60" s="230">
        <f>SUM(B43:B59)</f>
        <v>70188171</v>
      </c>
      <c r="C60" s="230">
        <f t="shared" ref="C60:F60" si="5">SUM(C43:C59)</f>
        <v>7468403</v>
      </c>
      <c r="D60" s="230">
        <f t="shared" si="5"/>
        <v>67287899</v>
      </c>
      <c r="E60" s="230">
        <f t="shared" si="5"/>
        <v>27915000</v>
      </c>
      <c r="F60" s="230">
        <f t="shared" si="5"/>
        <v>0</v>
      </c>
      <c r="G60" s="230">
        <f>SUM(G43:G59)</f>
        <v>172859473</v>
      </c>
      <c r="H60" s="230">
        <f>SUM(H43:H59)</f>
        <v>8474526</v>
      </c>
      <c r="I60" s="251">
        <f t="shared" ref="I60" si="6">SUM(I42:I55)</f>
        <v>23.5</v>
      </c>
      <c r="K60" s="142"/>
      <c r="L60" s="142"/>
      <c r="M60" s="142"/>
      <c r="N60" s="142"/>
      <c r="O60" s="142"/>
      <c r="P60" s="142"/>
      <c r="Q60" s="142"/>
      <c r="R60" s="142"/>
      <c r="S60" s="142"/>
      <c r="T60" s="142"/>
    </row>
    <row r="61" spans="1:20" ht="15" customHeight="1">
      <c r="A61" s="243"/>
      <c r="B61" s="229"/>
      <c r="C61" s="229"/>
      <c r="D61" s="229"/>
      <c r="E61" s="229"/>
      <c r="F61" s="229"/>
      <c r="G61" s="229"/>
      <c r="H61" s="229"/>
      <c r="I61" s="62"/>
      <c r="K61" s="142"/>
      <c r="L61" s="142"/>
      <c r="M61" s="142"/>
      <c r="N61" s="142"/>
      <c r="O61" s="142"/>
      <c r="P61" s="142"/>
      <c r="Q61" s="142"/>
      <c r="R61" s="142"/>
      <c r="S61" s="142"/>
      <c r="T61" s="142"/>
    </row>
    <row r="62" spans="1:20" ht="15" customHeight="1">
      <c r="A62" s="246" t="s">
        <v>58</v>
      </c>
      <c r="B62" s="229"/>
      <c r="C62" s="229"/>
      <c r="D62" s="229"/>
      <c r="E62" s="229"/>
      <c r="F62" s="229"/>
      <c r="G62" s="229"/>
      <c r="H62" s="229"/>
      <c r="I62" s="62"/>
      <c r="K62" s="128"/>
      <c r="L62" s="128"/>
      <c r="M62" s="128"/>
      <c r="N62" s="128"/>
      <c r="O62" s="128"/>
      <c r="P62" s="128"/>
      <c r="Q62" s="128"/>
      <c r="R62" s="128"/>
      <c r="S62" s="128"/>
      <c r="T62" s="128"/>
    </row>
    <row r="63" spans="1:20" ht="15" customHeight="1">
      <c r="A63" s="243" t="s">
        <v>236</v>
      </c>
      <c r="B63" s="231"/>
      <c r="C63" s="231"/>
      <c r="D63" s="231"/>
      <c r="E63" s="231"/>
      <c r="F63" s="229">
        <v>200000</v>
      </c>
      <c r="G63" s="229">
        <f>SUM(F63)</f>
        <v>200000</v>
      </c>
      <c r="H63" s="229"/>
      <c r="I63" s="62"/>
      <c r="K63" s="128"/>
      <c r="L63" s="128"/>
      <c r="M63" s="128"/>
      <c r="N63" s="128"/>
      <c r="O63" s="128"/>
      <c r="P63" s="128"/>
      <c r="Q63" s="128"/>
      <c r="R63" s="128"/>
      <c r="S63" s="128"/>
      <c r="T63" s="128"/>
    </row>
    <row r="64" spans="1:20" ht="15" customHeight="1">
      <c r="A64" s="243" t="s">
        <v>237</v>
      </c>
      <c r="B64" s="229"/>
      <c r="C64" s="229"/>
      <c r="D64" s="229"/>
      <c r="E64" s="229"/>
      <c r="F64" s="229">
        <v>700000</v>
      </c>
      <c r="G64" s="229">
        <f t="shared" ref="G64:G65" si="7">SUM(F64)</f>
        <v>700000</v>
      </c>
      <c r="H64" s="229"/>
      <c r="I64" s="62"/>
      <c r="J64" s="128"/>
    </row>
    <row r="65" spans="1:20" ht="15" customHeight="1">
      <c r="A65" s="499" t="s">
        <v>305</v>
      </c>
      <c r="B65" s="229"/>
      <c r="C65" s="229"/>
      <c r="D65" s="229"/>
      <c r="E65" s="229"/>
      <c r="F65" s="229">
        <v>30000</v>
      </c>
      <c r="G65" s="229">
        <f t="shared" si="7"/>
        <v>30000</v>
      </c>
      <c r="H65" s="229"/>
      <c r="I65" s="394"/>
      <c r="J65" s="128"/>
    </row>
    <row r="66" spans="1:20" ht="15" customHeight="1">
      <c r="A66" s="500" t="s">
        <v>7</v>
      </c>
      <c r="B66" s="501">
        <f>SUM(B61:B63)</f>
        <v>0</v>
      </c>
      <c r="C66" s="501">
        <f>SUM(C61:C63)</f>
        <v>0</v>
      </c>
      <c r="D66" s="501">
        <f>SUM(D61:D63)</f>
        <v>0</v>
      </c>
      <c r="E66" s="501">
        <f>SUM(E61:E63)</f>
        <v>0</v>
      </c>
      <c r="F66" s="501">
        <f>SUM(F63:F65)</f>
        <v>930000</v>
      </c>
      <c r="G66" s="501">
        <f>SUM(G63:G65)</f>
        <v>930000</v>
      </c>
      <c r="H66" s="501">
        <f>SUM(H61:H63)</f>
        <v>0</v>
      </c>
      <c r="I66" s="502">
        <f>SUM(I61:I63)</f>
        <v>0</v>
      </c>
      <c r="J66" s="127"/>
      <c r="K66" s="142"/>
      <c r="L66" s="142"/>
      <c r="M66" s="142"/>
      <c r="N66" s="142"/>
      <c r="O66" s="142"/>
      <c r="P66" s="142"/>
      <c r="Q66" s="142"/>
      <c r="R66" s="142"/>
      <c r="S66" s="142"/>
      <c r="T66" s="142"/>
    </row>
    <row r="67" spans="1:20" ht="15" customHeight="1" thickBot="1">
      <c r="A67" s="19"/>
      <c r="B67" s="231"/>
      <c r="C67" s="231"/>
      <c r="D67" s="231"/>
      <c r="E67" s="231"/>
      <c r="F67" s="231"/>
      <c r="G67" s="231"/>
      <c r="H67" s="231"/>
      <c r="I67" s="38"/>
      <c r="J67" s="127"/>
      <c r="K67" s="142"/>
      <c r="L67" s="142"/>
      <c r="M67" s="142"/>
      <c r="N67" s="142"/>
      <c r="O67" s="142"/>
      <c r="P67" s="142"/>
      <c r="Q67" s="142"/>
      <c r="R67" s="142"/>
      <c r="S67" s="142"/>
      <c r="T67" s="142"/>
    </row>
    <row r="68" spans="1:20" ht="15" customHeight="1" thickBot="1">
      <c r="A68" s="13" t="s">
        <v>8</v>
      </c>
      <c r="B68" s="232">
        <f>SUM(B60:B67)</f>
        <v>70188171</v>
      </c>
      <c r="C68" s="232">
        <f t="shared" ref="C68:E68" si="8">SUM(C60:C67)</f>
        <v>7468403</v>
      </c>
      <c r="D68" s="232">
        <f t="shared" si="8"/>
        <v>67287899</v>
      </c>
      <c r="E68" s="232">
        <f t="shared" si="8"/>
        <v>27915000</v>
      </c>
      <c r="F68" s="232">
        <f>SUM(F60,F66)</f>
        <v>930000</v>
      </c>
      <c r="G68" s="232">
        <f>SUM(G60+G66)</f>
        <v>173789473</v>
      </c>
      <c r="H68" s="232">
        <f t="shared" ref="H68" si="9">SUM(H60:H67)</f>
        <v>8474526</v>
      </c>
      <c r="I68" s="254">
        <v>23.5</v>
      </c>
      <c r="K68" s="142"/>
      <c r="L68" s="142"/>
      <c r="M68" s="142"/>
      <c r="N68" s="142"/>
      <c r="O68" s="142"/>
      <c r="P68" s="142"/>
      <c r="Q68" s="142"/>
      <c r="R68" s="142"/>
      <c r="S68" s="142"/>
      <c r="T68" s="142"/>
    </row>
    <row r="69" spans="1:20" ht="15" customHeight="1">
      <c r="A69" s="127"/>
      <c r="B69" s="127"/>
      <c r="C69" s="127"/>
      <c r="D69" s="127"/>
      <c r="E69" s="127"/>
      <c r="F69" s="127"/>
      <c r="G69" s="127"/>
      <c r="H69" s="127"/>
      <c r="I69" s="127"/>
      <c r="J69" s="10"/>
      <c r="K69" s="142"/>
      <c r="L69" s="142"/>
      <c r="M69" s="142"/>
      <c r="N69" s="142"/>
      <c r="O69" s="142"/>
      <c r="P69" s="142"/>
      <c r="Q69" s="142"/>
      <c r="R69" s="142"/>
      <c r="S69" s="142"/>
      <c r="T69" s="142"/>
    </row>
    <row r="70" spans="1:20" ht="15" customHeight="1">
      <c r="A70" s="127"/>
      <c r="B70" s="127"/>
      <c r="C70" s="127"/>
      <c r="D70" s="127"/>
      <c r="E70" s="127"/>
      <c r="F70" s="127"/>
      <c r="G70" s="127"/>
      <c r="H70" s="127"/>
      <c r="I70" s="127"/>
      <c r="J70" s="10"/>
      <c r="K70" s="142"/>
      <c r="L70" s="142"/>
      <c r="M70" s="142"/>
      <c r="N70" s="142"/>
      <c r="O70" s="142"/>
      <c r="P70" s="142"/>
      <c r="Q70" s="142"/>
      <c r="R70" s="142"/>
      <c r="S70" s="142"/>
      <c r="T70" s="142"/>
    </row>
    <row r="71" spans="1:20" ht="15" customHeight="1">
      <c r="A71" s="127"/>
      <c r="B71" s="127"/>
      <c r="C71" s="127"/>
      <c r="D71" s="127"/>
      <c r="E71" s="127"/>
      <c r="F71" s="127"/>
      <c r="G71" s="127"/>
      <c r="H71" s="127"/>
      <c r="I71" s="127"/>
      <c r="J71" s="10"/>
      <c r="K71" s="142"/>
      <c r="L71" s="142"/>
      <c r="M71" s="142"/>
      <c r="N71" s="142"/>
      <c r="O71" s="142"/>
      <c r="P71" s="142"/>
      <c r="Q71" s="142"/>
      <c r="R71" s="142"/>
      <c r="S71" s="142"/>
      <c r="T71" s="142"/>
    </row>
    <row r="72" spans="1:20" ht="15" customHeight="1">
      <c r="A72" s="127"/>
      <c r="B72" s="127"/>
      <c r="C72" s="127"/>
      <c r="D72" s="127"/>
      <c r="E72" s="127"/>
      <c r="F72" s="127"/>
      <c r="G72" s="127"/>
      <c r="H72" s="127"/>
      <c r="I72" s="127"/>
      <c r="J72" s="10"/>
      <c r="K72" s="142"/>
      <c r="L72" s="142"/>
      <c r="M72" s="142"/>
      <c r="N72" s="142"/>
      <c r="O72" s="142"/>
      <c r="P72" s="142"/>
      <c r="Q72" s="142"/>
      <c r="R72" s="142"/>
      <c r="S72" s="142"/>
      <c r="T72" s="142"/>
    </row>
    <row r="73" spans="1:20" ht="15" customHeight="1">
      <c r="A73" s="127"/>
      <c r="B73" s="127"/>
      <c r="C73" s="127"/>
      <c r="D73" s="127"/>
      <c r="E73" s="127"/>
      <c r="F73" s="127"/>
      <c r="G73" s="127"/>
      <c r="H73" s="127"/>
      <c r="I73" s="127"/>
      <c r="J73" s="10"/>
      <c r="K73" s="142"/>
      <c r="L73" s="142"/>
      <c r="M73" s="142"/>
      <c r="N73" s="142"/>
      <c r="O73" s="142"/>
      <c r="P73" s="142"/>
      <c r="Q73" s="142"/>
      <c r="R73" s="142"/>
      <c r="S73" s="142"/>
      <c r="T73" s="142"/>
    </row>
    <row r="74" spans="1:20" ht="15" customHeight="1">
      <c r="A74" s="127"/>
      <c r="B74" s="127"/>
      <c r="C74" s="127"/>
      <c r="D74" s="127"/>
      <c r="E74" s="127"/>
      <c r="F74" s="127"/>
      <c r="G74" s="127"/>
      <c r="H74" s="127"/>
      <c r="I74" s="127"/>
      <c r="J74" s="10"/>
      <c r="K74" s="142"/>
      <c r="L74" s="142"/>
      <c r="M74" s="142"/>
      <c r="N74" s="142"/>
      <c r="O74" s="142"/>
      <c r="P74" s="142"/>
      <c r="Q74" s="142"/>
      <c r="R74" s="142"/>
      <c r="S74" s="142"/>
      <c r="T74" s="142"/>
    </row>
    <row r="75" spans="1:20" ht="15" customHeight="1">
      <c r="A75" s="127"/>
      <c r="B75" s="127"/>
      <c r="C75" s="127"/>
      <c r="D75" s="127"/>
      <c r="E75" s="127"/>
      <c r="F75" s="127"/>
      <c r="G75" s="127"/>
      <c r="H75" s="127"/>
      <c r="I75" s="127"/>
      <c r="J75" s="10"/>
      <c r="K75" s="142"/>
      <c r="L75" s="142"/>
      <c r="M75" s="142"/>
      <c r="N75" s="142"/>
      <c r="O75" s="142"/>
      <c r="P75" s="142"/>
      <c r="Q75" s="142"/>
      <c r="R75" s="142"/>
      <c r="S75" s="142"/>
      <c r="T75" s="142"/>
    </row>
    <row r="76" spans="1:20" ht="15" customHeight="1">
      <c r="A76" s="127"/>
      <c r="B76" s="127"/>
      <c r="C76" s="127"/>
      <c r="D76" s="127"/>
      <c r="E76" s="127"/>
      <c r="F76" s="127"/>
      <c r="G76" s="127"/>
      <c r="H76" s="127"/>
      <c r="I76" s="127"/>
      <c r="J76" s="10"/>
      <c r="K76" s="142"/>
      <c r="L76" s="142"/>
      <c r="M76" s="142"/>
      <c r="N76" s="142"/>
      <c r="O76" s="142"/>
      <c r="P76" s="142"/>
      <c r="Q76" s="142"/>
      <c r="R76" s="142"/>
      <c r="S76" s="142"/>
      <c r="T76" s="142"/>
    </row>
    <row r="77" spans="1:20" ht="15" customHeight="1">
      <c r="A77" s="127"/>
      <c r="B77" s="127"/>
      <c r="C77" s="127"/>
      <c r="D77" s="127"/>
      <c r="E77" s="127"/>
      <c r="F77" s="127"/>
      <c r="G77" s="127"/>
      <c r="H77" s="127"/>
      <c r="I77" s="127"/>
      <c r="J77" s="10"/>
      <c r="K77" s="142"/>
      <c r="L77" s="142"/>
      <c r="M77" s="142"/>
      <c r="N77" s="142"/>
      <c r="O77" s="142"/>
      <c r="P77" s="142"/>
      <c r="Q77" s="142"/>
      <c r="R77" s="142"/>
      <c r="S77" s="142"/>
      <c r="T77" s="142"/>
    </row>
    <row r="78" spans="1:20" ht="15" customHeight="1">
      <c r="A78" s="127"/>
      <c r="B78" s="127"/>
      <c r="C78" s="127"/>
      <c r="D78" s="127"/>
      <c r="E78" s="127"/>
      <c r="F78" s="127"/>
      <c r="G78" s="127"/>
      <c r="H78" s="127"/>
      <c r="I78" s="127"/>
      <c r="J78" s="10"/>
      <c r="K78" s="142"/>
      <c r="L78" s="142"/>
      <c r="M78" s="142"/>
      <c r="N78" s="142"/>
      <c r="O78" s="142"/>
      <c r="P78" s="142"/>
      <c r="Q78" s="142"/>
      <c r="R78" s="142"/>
      <c r="S78" s="142"/>
      <c r="T78" s="142"/>
    </row>
    <row r="79" spans="1:20" ht="15" customHeight="1">
      <c r="A79" s="127"/>
      <c r="B79" s="127"/>
      <c r="C79" s="127"/>
      <c r="D79" s="127"/>
      <c r="E79" s="127"/>
      <c r="F79" s="127"/>
      <c r="G79" s="127"/>
      <c r="H79" s="127"/>
      <c r="I79" s="127"/>
      <c r="J79" s="10"/>
      <c r="K79" s="142"/>
      <c r="L79" s="142"/>
      <c r="M79" s="142"/>
      <c r="N79" s="142"/>
      <c r="O79" s="142"/>
      <c r="P79" s="142"/>
      <c r="Q79" s="142"/>
      <c r="R79" s="142"/>
      <c r="S79" s="142"/>
      <c r="T79" s="142"/>
    </row>
    <row r="80" spans="1:20" ht="15" customHeight="1">
      <c r="A80" s="127"/>
      <c r="B80" s="127"/>
      <c r="C80" s="127"/>
      <c r="D80" s="127"/>
      <c r="E80" s="127"/>
      <c r="F80" s="127"/>
      <c r="G80" s="127"/>
      <c r="H80" s="127"/>
      <c r="I80" s="127"/>
      <c r="J80" s="10"/>
      <c r="K80" s="142"/>
      <c r="L80" s="142"/>
      <c r="M80" s="142"/>
      <c r="N80" s="142"/>
      <c r="O80" s="142"/>
      <c r="P80" s="142"/>
      <c r="Q80" s="142"/>
      <c r="R80" s="142"/>
      <c r="S80" s="142"/>
      <c r="T80" s="142"/>
    </row>
    <row r="81" spans="1:20" ht="15" customHeight="1">
      <c r="A81" s="127"/>
      <c r="B81" s="127"/>
      <c r="C81" s="127"/>
      <c r="D81" s="127"/>
      <c r="E81" s="127"/>
      <c r="F81" s="127"/>
      <c r="G81" s="127"/>
      <c r="H81" s="127"/>
      <c r="I81" s="127"/>
      <c r="J81" s="10"/>
      <c r="K81" s="142"/>
      <c r="L81" s="142"/>
      <c r="M81" s="142"/>
      <c r="N81" s="142"/>
      <c r="O81" s="142"/>
      <c r="P81" s="142"/>
      <c r="Q81" s="142"/>
      <c r="R81" s="142"/>
      <c r="S81" s="142"/>
      <c r="T81" s="142"/>
    </row>
    <row r="82" spans="1:20" ht="15" customHeight="1">
      <c r="A82" s="127"/>
      <c r="B82" s="127"/>
      <c r="C82" s="127"/>
      <c r="D82" s="127"/>
      <c r="E82" s="127"/>
      <c r="F82" s="127"/>
      <c r="G82" s="127"/>
      <c r="H82" s="127"/>
      <c r="I82" s="127"/>
      <c r="J82" s="10"/>
      <c r="K82" s="142"/>
      <c r="L82" s="142"/>
      <c r="M82" s="142"/>
      <c r="N82" s="142"/>
      <c r="O82" s="142"/>
      <c r="P82" s="142"/>
      <c r="Q82" s="142"/>
      <c r="R82" s="142"/>
      <c r="S82" s="142"/>
      <c r="T82" s="142"/>
    </row>
    <row r="83" spans="1:20" ht="15" customHeight="1">
      <c r="A83" s="127"/>
      <c r="B83" s="127"/>
      <c r="C83" s="127"/>
      <c r="D83" s="127"/>
      <c r="E83" s="127"/>
      <c r="F83" s="127"/>
      <c r="G83" s="127"/>
      <c r="H83" s="127"/>
      <c r="I83" s="127"/>
      <c r="J83" s="10"/>
      <c r="K83" s="142"/>
      <c r="L83" s="142"/>
      <c r="M83" s="142"/>
      <c r="N83" s="142"/>
      <c r="O83" s="142"/>
      <c r="P83" s="142"/>
      <c r="Q83" s="142"/>
      <c r="R83" s="142"/>
      <c r="S83" s="142"/>
      <c r="T83" s="142"/>
    </row>
    <row r="84" spans="1:20" ht="15" customHeight="1">
      <c r="A84" s="127"/>
      <c r="B84" s="127"/>
      <c r="C84" s="127"/>
      <c r="D84" s="127"/>
      <c r="E84" s="127"/>
      <c r="F84" s="127"/>
      <c r="G84" s="127"/>
      <c r="H84" s="127"/>
      <c r="I84" s="127"/>
      <c r="J84" s="10"/>
      <c r="K84" s="142"/>
      <c r="L84" s="142"/>
      <c r="M84" s="142"/>
      <c r="N84" s="142"/>
      <c r="O84" s="142"/>
      <c r="P84" s="142"/>
      <c r="Q84" s="142"/>
      <c r="R84" s="142"/>
      <c r="S84" s="142"/>
      <c r="T84" s="142"/>
    </row>
    <row r="85" spans="1:20" ht="15" customHeight="1">
      <c r="A85" s="127"/>
      <c r="B85" s="127"/>
      <c r="C85" s="127"/>
      <c r="D85" s="127"/>
      <c r="E85" s="127"/>
      <c r="F85" s="127"/>
      <c r="G85" s="127"/>
      <c r="H85" s="127"/>
      <c r="I85" s="127"/>
      <c r="J85" s="10"/>
      <c r="K85" s="142"/>
      <c r="L85" s="142"/>
      <c r="M85" s="142"/>
      <c r="N85" s="142"/>
      <c r="O85" s="142"/>
      <c r="P85" s="142"/>
      <c r="Q85" s="142"/>
      <c r="R85" s="142"/>
      <c r="S85" s="142"/>
      <c r="T85" s="142"/>
    </row>
    <row r="86" spans="1:20" ht="15" customHeight="1">
      <c r="A86" s="127"/>
      <c r="B86" s="127"/>
      <c r="C86" s="127"/>
      <c r="D86" s="127"/>
      <c r="E86" s="127"/>
      <c r="F86" s="127"/>
      <c r="G86" s="127"/>
      <c r="H86" s="127"/>
      <c r="I86" s="127"/>
      <c r="J86" s="10"/>
      <c r="K86" s="142"/>
      <c r="L86" s="142"/>
      <c r="M86" s="142"/>
      <c r="N86" s="142"/>
      <c r="O86" s="142"/>
      <c r="P86" s="142"/>
      <c r="Q86" s="142"/>
      <c r="R86" s="142"/>
      <c r="S86" s="142"/>
      <c r="T86" s="142"/>
    </row>
    <row r="87" spans="1:20" ht="15" customHeight="1">
      <c r="A87" s="127"/>
      <c r="B87" s="127"/>
      <c r="C87" s="127"/>
      <c r="D87" s="127"/>
      <c r="E87" s="127"/>
      <c r="F87" s="127"/>
      <c r="G87" s="127"/>
      <c r="H87" s="127"/>
      <c r="I87" s="127"/>
      <c r="J87" s="10"/>
      <c r="K87" s="142"/>
      <c r="L87" s="142"/>
      <c r="M87" s="142"/>
      <c r="N87" s="142"/>
      <c r="O87" s="142"/>
      <c r="P87" s="142"/>
      <c r="Q87" s="142"/>
      <c r="R87" s="142"/>
      <c r="S87" s="142"/>
      <c r="T87" s="142"/>
    </row>
    <row r="88" spans="1:20" ht="15" customHeight="1">
      <c r="A88" s="127"/>
      <c r="B88" s="127"/>
      <c r="C88" s="127"/>
      <c r="D88" s="127"/>
      <c r="E88" s="127"/>
      <c r="F88" s="127"/>
      <c r="G88" s="127"/>
      <c r="H88" s="127"/>
      <c r="I88" s="127"/>
      <c r="J88" s="10"/>
      <c r="K88" s="142"/>
      <c r="L88" s="142"/>
      <c r="M88" s="142"/>
      <c r="N88" s="142"/>
      <c r="O88" s="142"/>
      <c r="P88" s="142"/>
      <c r="Q88" s="142"/>
      <c r="R88" s="142"/>
      <c r="S88" s="142"/>
      <c r="T88" s="142"/>
    </row>
    <row r="89" spans="1:20" ht="15" customHeight="1">
      <c r="A89" s="127"/>
      <c r="B89" s="127"/>
      <c r="C89" s="127"/>
      <c r="D89" s="127"/>
      <c r="E89" s="127"/>
      <c r="F89" s="127"/>
      <c r="G89" s="127"/>
      <c r="H89" s="127"/>
      <c r="I89" s="127"/>
      <c r="J89" s="10"/>
      <c r="K89" s="142"/>
      <c r="L89" s="142"/>
      <c r="M89" s="142"/>
      <c r="N89" s="142"/>
      <c r="O89" s="142"/>
      <c r="P89" s="142"/>
      <c r="Q89" s="142"/>
      <c r="R89" s="142"/>
      <c r="S89" s="142"/>
      <c r="T89" s="142"/>
    </row>
    <row r="90" spans="1:20" ht="15" customHeight="1">
      <c r="A90" s="127"/>
      <c r="B90" s="127"/>
      <c r="C90" s="127"/>
      <c r="D90" s="127"/>
      <c r="E90" s="127"/>
      <c r="F90" s="127"/>
      <c r="G90" s="127"/>
      <c r="H90" s="127"/>
      <c r="I90" s="127"/>
      <c r="J90" s="10"/>
      <c r="K90" s="142"/>
      <c r="L90" s="142"/>
      <c r="M90" s="142"/>
      <c r="N90" s="142"/>
      <c r="O90" s="142"/>
      <c r="P90" s="142"/>
      <c r="Q90" s="142"/>
      <c r="R90" s="142"/>
      <c r="S90" s="142"/>
      <c r="T90" s="142"/>
    </row>
    <row r="91" spans="1:20" ht="15" customHeight="1">
      <c r="A91" s="127"/>
      <c r="B91" s="127"/>
      <c r="C91" s="127"/>
      <c r="D91" s="127"/>
      <c r="E91" s="127"/>
      <c r="F91" s="127"/>
      <c r="G91" s="127"/>
      <c r="H91" s="127"/>
      <c r="I91" s="127"/>
      <c r="J91" s="10"/>
      <c r="K91" s="142"/>
      <c r="L91" s="142"/>
      <c r="M91" s="142"/>
      <c r="N91" s="142"/>
      <c r="O91" s="142"/>
      <c r="P91" s="142"/>
      <c r="Q91" s="142"/>
      <c r="R91" s="142"/>
      <c r="S91" s="142"/>
      <c r="T91" s="142"/>
    </row>
    <row r="92" spans="1:20" ht="15" customHeight="1">
      <c r="A92" s="127"/>
      <c r="B92" s="127"/>
      <c r="C92" s="127"/>
      <c r="D92" s="127"/>
      <c r="E92" s="127"/>
      <c r="F92" s="127"/>
      <c r="G92" s="127"/>
      <c r="H92" s="127"/>
      <c r="I92" s="127"/>
      <c r="J92" s="10"/>
    </row>
    <row r="93" spans="1:20" ht="15" customHeight="1">
      <c r="A93" s="523" t="s">
        <v>314</v>
      </c>
      <c r="B93" s="523"/>
      <c r="C93" s="523"/>
      <c r="D93" s="523"/>
      <c r="E93" s="523"/>
      <c r="F93" s="523"/>
      <c r="G93" s="523"/>
      <c r="H93" s="523"/>
      <c r="I93" s="523"/>
      <c r="J93" s="10"/>
    </row>
    <row r="94" spans="1:20" ht="15" customHeight="1">
      <c r="A94" s="11"/>
      <c r="B94" s="11"/>
      <c r="C94" s="133"/>
      <c r="D94" s="11"/>
      <c r="E94" s="11"/>
      <c r="F94" s="11"/>
      <c r="G94" s="11"/>
      <c r="H94" s="11"/>
      <c r="I94" s="11"/>
      <c r="J94" s="10"/>
    </row>
    <row r="95" spans="1:20" ht="15" customHeight="1" thickBot="1">
      <c r="A95" s="2"/>
      <c r="B95" s="11"/>
      <c r="C95" s="11"/>
      <c r="D95" s="11"/>
      <c r="E95" s="11"/>
      <c r="F95" s="11"/>
      <c r="G95" s="11"/>
      <c r="H95" s="524" t="s">
        <v>191</v>
      </c>
      <c r="I95" s="524"/>
      <c r="J95" s="10"/>
      <c r="K95" s="12"/>
      <c r="L95" s="12"/>
      <c r="M95" s="12"/>
      <c r="N95" s="12"/>
      <c r="O95" s="12"/>
      <c r="P95" s="12"/>
      <c r="Q95" s="12"/>
      <c r="R95" s="12"/>
    </row>
    <row r="96" spans="1:20" ht="15" customHeight="1" thickBot="1">
      <c r="A96" s="525" t="s">
        <v>0</v>
      </c>
      <c r="B96" s="528" t="s">
        <v>158</v>
      </c>
      <c r="C96" s="529"/>
      <c r="D96" s="529"/>
      <c r="E96" s="529"/>
      <c r="F96" s="529"/>
      <c r="G96" s="530"/>
      <c r="H96" s="531" t="s">
        <v>166</v>
      </c>
      <c r="I96" s="534" t="s">
        <v>160</v>
      </c>
      <c r="J96" s="10"/>
    </row>
    <row r="97" spans="1:10" ht="15" customHeight="1">
      <c r="A97" s="526"/>
      <c r="B97" s="537" t="s">
        <v>161</v>
      </c>
      <c r="C97" s="537" t="s">
        <v>162</v>
      </c>
      <c r="D97" s="537" t="s">
        <v>1</v>
      </c>
      <c r="E97" s="537" t="s">
        <v>163</v>
      </c>
      <c r="F97" s="537" t="s">
        <v>164</v>
      </c>
      <c r="G97" s="537" t="s">
        <v>165</v>
      </c>
      <c r="H97" s="532"/>
      <c r="I97" s="535"/>
      <c r="J97" s="10"/>
    </row>
    <row r="98" spans="1:10" ht="15" customHeight="1" thickBot="1">
      <c r="A98" s="527"/>
      <c r="B98" s="538"/>
      <c r="C98" s="538"/>
      <c r="D98" s="538"/>
      <c r="E98" s="538"/>
      <c r="F98" s="538"/>
      <c r="G98" s="538"/>
      <c r="H98" s="533"/>
      <c r="I98" s="536"/>
      <c r="J98" s="10"/>
    </row>
    <row r="99" spans="1:10" ht="15" customHeight="1">
      <c r="A99" s="71" t="s">
        <v>57</v>
      </c>
      <c r="B99" s="72"/>
      <c r="C99" s="72"/>
      <c r="D99" s="72"/>
      <c r="E99" s="72"/>
      <c r="F99" s="72"/>
      <c r="G99" s="72"/>
      <c r="H99" s="72"/>
      <c r="I99" s="73"/>
      <c r="J99" s="10"/>
    </row>
    <row r="100" spans="1:10" ht="15" customHeight="1">
      <c r="A100" s="242" t="s">
        <v>159</v>
      </c>
      <c r="B100" s="227">
        <v>20754583</v>
      </c>
      <c r="C100" s="227">
        <v>2432354</v>
      </c>
      <c r="D100" s="227">
        <v>1481571</v>
      </c>
      <c r="E100" s="227"/>
      <c r="F100" s="227"/>
      <c r="G100" s="227">
        <f>SUM(B100:F100)</f>
        <v>24668508</v>
      </c>
      <c r="H100" s="227">
        <v>2569202</v>
      </c>
      <c r="I100" s="253">
        <v>1.5</v>
      </c>
      <c r="J100" s="10"/>
    </row>
    <row r="101" spans="1:10" ht="15" customHeight="1">
      <c r="A101" s="243" t="s">
        <v>181</v>
      </c>
      <c r="B101" s="229"/>
      <c r="C101" s="229"/>
      <c r="D101" s="229">
        <v>7915650</v>
      </c>
      <c r="E101" s="229"/>
      <c r="F101" s="229"/>
      <c r="G101" s="227">
        <f t="shared" ref="G101:G121" si="10">SUM(B101:F101)</f>
        <v>7915650</v>
      </c>
      <c r="H101" s="229"/>
      <c r="I101" s="62"/>
      <c r="J101" s="10"/>
    </row>
    <row r="102" spans="1:10" ht="15" customHeight="1">
      <c r="A102" s="243" t="s">
        <v>230</v>
      </c>
      <c r="B102" s="229"/>
      <c r="C102" s="229"/>
      <c r="D102" s="229">
        <v>9409054</v>
      </c>
      <c r="E102" s="229"/>
      <c r="F102" s="229"/>
      <c r="G102" s="227">
        <f t="shared" si="10"/>
        <v>9409054</v>
      </c>
      <c r="H102" s="229">
        <v>21450</v>
      </c>
      <c r="I102" s="62"/>
      <c r="J102" s="10"/>
    </row>
    <row r="103" spans="1:10" ht="15" customHeight="1">
      <c r="A103" s="243" t="s">
        <v>60</v>
      </c>
      <c r="B103" s="229">
        <v>21275033</v>
      </c>
      <c r="C103" s="229">
        <v>1558237</v>
      </c>
      <c r="D103" s="229">
        <v>3027667</v>
      </c>
      <c r="E103" s="229"/>
      <c r="F103" s="229"/>
      <c r="G103" s="227">
        <f t="shared" si="10"/>
        <v>25860937</v>
      </c>
      <c r="H103" s="229">
        <v>11</v>
      </c>
      <c r="I103" s="62">
        <v>19</v>
      </c>
      <c r="J103" s="10"/>
    </row>
    <row r="104" spans="1:10" ht="15" customHeight="1">
      <c r="A104" s="243" t="s">
        <v>12</v>
      </c>
      <c r="B104" s="229"/>
      <c r="C104" s="229"/>
      <c r="D104" s="229"/>
      <c r="E104" s="229"/>
      <c r="F104" s="229"/>
      <c r="G104" s="227">
        <f t="shared" si="10"/>
        <v>0</v>
      </c>
      <c r="H104" s="229"/>
      <c r="I104" s="62"/>
      <c r="J104" s="10"/>
    </row>
    <row r="105" spans="1:10" ht="15" customHeight="1">
      <c r="A105" s="243" t="s">
        <v>3</v>
      </c>
      <c r="B105" s="229">
        <v>10252184</v>
      </c>
      <c r="C105" s="229">
        <v>1290870</v>
      </c>
      <c r="D105" s="229">
        <v>10600550</v>
      </c>
      <c r="E105" s="229"/>
      <c r="F105" s="229"/>
      <c r="G105" s="227">
        <f t="shared" si="10"/>
        <v>22143604</v>
      </c>
      <c r="H105" s="229">
        <v>9539696</v>
      </c>
      <c r="I105" s="250">
        <v>2</v>
      </c>
      <c r="J105" s="10"/>
    </row>
    <row r="106" spans="1:10" ht="15" customHeight="1">
      <c r="A106" s="243" t="s">
        <v>4</v>
      </c>
      <c r="B106" s="229"/>
      <c r="C106" s="229"/>
      <c r="D106" s="229">
        <v>3599295</v>
      </c>
      <c r="E106" s="229"/>
      <c r="F106" s="229"/>
      <c r="G106" s="227">
        <f t="shared" si="10"/>
        <v>3599295</v>
      </c>
      <c r="H106" s="229"/>
      <c r="I106" s="62"/>
      <c r="J106" s="10"/>
    </row>
    <row r="107" spans="1:10" ht="15" customHeight="1">
      <c r="A107" s="243" t="s">
        <v>5</v>
      </c>
      <c r="B107" s="229"/>
      <c r="C107" s="229"/>
      <c r="D107" s="229">
        <v>51009</v>
      </c>
      <c r="E107" s="229"/>
      <c r="F107" s="229"/>
      <c r="G107" s="227">
        <f t="shared" si="10"/>
        <v>51009</v>
      </c>
      <c r="H107" s="229"/>
      <c r="I107" s="62"/>
      <c r="J107" s="10"/>
    </row>
    <row r="108" spans="1:10" ht="15" customHeight="1">
      <c r="A108" s="243" t="s">
        <v>6</v>
      </c>
      <c r="B108" s="229">
        <v>167915</v>
      </c>
      <c r="C108" s="229">
        <v>7984</v>
      </c>
      <c r="D108" s="229">
        <v>4561891</v>
      </c>
      <c r="E108" s="229"/>
      <c r="F108" s="229"/>
      <c r="G108" s="227">
        <f t="shared" si="10"/>
        <v>4737790</v>
      </c>
      <c r="H108" s="229">
        <v>1820701</v>
      </c>
      <c r="I108" s="62"/>
      <c r="J108" s="10"/>
    </row>
    <row r="109" spans="1:10" ht="15" customHeight="1">
      <c r="A109" s="243" t="s">
        <v>262</v>
      </c>
      <c r="B109" s="229">
        <v>4801966</v>
      </c>
      <c r="C109" s="229">
        <v>533752</v>
      </c>
      <c r="D109" s="229">
        <v>678773</v>
      </c>
      <c r="E109" s="229"/>
      <c r="F109" s="229"/>
      <c r="G109" s="227">
        <f t="shared" si="10"/>
        <v>6014491</v>
      </c>
      <c r="H109" s="229">
        <v>8</v>
      </c>
      <c r="I109" s="62">
        <v>1</v>
      </c>
      <c r="J109" s="10"/>
    </row>
    <row r="110" spans="1:10" ht="15" customHeight="1">
      <c r="A110" s="243" t="s">
        <v>229</v>
      </c>
      <c r="B110" s="229"/>
      <c r="C110" s="229"/>
      <c r="D110" s="229"/>
      <c r="E110" s="229"/>
      <c r="F110" s="228"/>
      <c r="G110" s="227">
        <f t="shared" si="10"/>
        <v>0</v>
      </c>
      <c r="H110" s="229"/>
      <c r="I110" s="62"/>
      <c r="J110" s="10"/>
    </row>
    <row r="111" spans="1:10" ht="15" customHeight="1">
      <c r="A111" s="243" t="s">
        <v>310</v>
      </c>
      <c r="B111" s="229"/>
      <c r="C111" s="229"/>
      <c r="D111" s="229"/>
      <c r="E111" s="229"/>
      <c r="F111" s="229"/>
      <c r="G111" s="227">
        <f t="shared" si="10"/>
        <v>0</v>
      </c>
      <c r="H111" s="229"/>
      <c r="I111" s="62"/>
      <c r="J111" s="10"/>
    </row>
    <row r="112" spans="1:10" ht="15" customHeight="1">
      <c r="A112" s="497" t="s">
        <v>187</v>
      </c>
      <c r="B112" s="229"/>
      <c r="C112" s="229"/>
      <c r="D112" s="229">
        <v>8194129</v>
      </c>
      <c r="E112" s="229">
        <v>10171442</v>
      </c>
      <c r="F112" s="229"/>
      <c r="G112" s="227">
        <f t="shared" si="10"/>
        <v>18365571</v>
      </c>
      <c r="H112" s="229">
        <v>2</v>
      </c>
      <c r="I112" s="62"/>
      <c r="J112" s="10"/>
    </row>
    <row r="113" spans="1:10" ht="15" customHeight="1">
      <c r="A113" s="497" t="s">
        <v>299</v>
      </c>
      <c r="B113" s="229"/>
      <c r="C113" s="229"/>
      <c r="D113" s="229"/>
      <c r="E113" s="229"/>
      <c r="F113" s="229"/>
      <c r="G113" s="227">
        <f t="shared" si="10"/>
        <v>0</v>
      </c>
      <c r="H113" s="229"/>
      <c r="I113" s="62"/>
      <c r="J113" s="10"/>
    </row>
    <row r="114" spans="1:10" ht="15" customHeight="1">
      <c r="A114" s="497" t="s">
        <v>300</v>
      </c>
      <c r="B114" s="229"/>
      <c r="C114" s="229"/>
      <c r="D114" s="229">
        <v>1739</v>
      </c>
      <c r="E114" s="229"/>
      <c r="F114" s="229"/>
      <c r="G114" s="227">
        <f t="shared" si="10"/>
        <v>1739</v>
      </c>
      <c r="H114" s="229">
        <v>199210</v>
      </c>
      <c r="I114" s="62"/>
      <c r="J114" s="10"/>
    </row>
    <row r="115" spans="1:10" ht="15" customHeight="1">
      <c r="A115" s="498" t="s">
        <v>301</v>
      </c>
      <c r="B115" s="229"/>
      <c r="C115" s="229"/>
      <c r="D115" s="229">
        <v>400000</v>
      </c>
      <c r="E115" s="229"/>
      <c r="F115" s="229"/>
      <c r="G115" s="227">
        <f t="shared" si="10"/>
        <v>400000</v>
      </c>
      <c r="H115" s="229"/>
      <c r="I115" s="62"/>
      <c r="J115" s="10"/>
    </row>
    <row r="116" spans="1:10" ht="15" customHeight="1">
      <c r="A116" s="498" t="s">
        <v>302</v>
      </c>
      <c r="B116" s="229"/>
      <c r="C116" s="229"/>
      <c r="D116" s="229">
        <v>4755</v>
      </c>
      <c r="E116" s="229"/>
      <c r="F116" s="229"/>
      <c r="G116" s="227">
        <f t="shared" si="10"/>
        <v>4755</v>
      </c>
      <c r="H116" s="229"/>
      <c r="I116" s="62"/>
      <c r="J116" s="10"/>
    </row>
    <row r="117" spans="1:10" ht="15" customHeight="1">
      <c r="A117" s="498" t="s">
        <v>303</v>
      </c>
      <c r="B117" s="229">
        <v>288000</v>
      </c>
      <c r="C117" s="229">
        <v>33696</v>
      </c>
      <c r="D117" s="229">
        <v>513520</v>
      </c>
      <c r="E117" s="229"/>
      <c r="F117" s="229"/>
      <c r="G117" s="227">
        <f t="shared" si="10"/>
        <v>835216</v>
      </c>
      <c r="H117" s="229">
        <v>600000</v>
      </c>
      <c r="I117" s="62"/>
      <c r="J117" s="10"/>
    </row>
    <row r="118" spans="1:10" ht="15" customHeight="1">
      <c r="A118" s="498" t="s">
        <v>333</v>
      </c>
      <c r="B118" s="229">
        <v>716075</v>
      </c>
      <c r="C118" s="229">
        <v>83782</v>
      </c>
      <c r="D118" s="229">
        <v>700000</v>
      </c>
      <c r="E118" s="229"/>
      <c r="F118" s="229"/>
      <c r="G118" s="227">
        <f t="shared" si="10"/>
        <v>1499857</v>
      </c>
      <c r="H118" s="229"/>
      <c r="I118" s="62"/>
      <c r="J118" s="10"/>
    </row>
    <row r="119" spans="1:10" ht="15" customHeight="1">
      <c r="A119" s="498" t="s">
        <v>335</v>
      </c>
      <c r="B119" s="229">
        <v>452257</v>
      </c>
      <c r="C119" s="229">
        <v>52914</v>
      </c>
      <c r="D119" s="229"/>
      <c r="E119" s="229"/>
      <c r="F119" s="229"/>
      <c r="G119" s="227"/>
      <c r="H119" s="229"/>
      <c r="I119" s="62"/>
      <c r="J119" s="10"/>
    </row>
    <row r="120" spans="1:10" ht="15" customHeight="1">
      <c r="A120" s="498" t="s">
        <v>334</v>
      </c>
      <c r="B120" s="229"/>
      <c r="C120" s="229"/>
      <c r="D120" s="229">
        <v>210000</v>
      </c>
      <c r="E120" s="229"/>
      <c r="F120" s="229"/>
      <c r="G120" s="227">
        <f t="shared" si="10"/>
        <v>210000</v>
      </c>
      <c r="H120" s="229"/>
      <c r="I120" s="62"/>
      <c r="J120" s="10"/>
    </row>
    <row r="121" spans="1:10" ht="15" customHeight="1">
      <c r="A121" s="498" t="s">
        <v>304</v>
      </c>
      <c r="B121" s="229">
        <v>194000</v>
      </c>
      <c r="C121" s="229"/>
      <c r="D121" s="229"/>
      <c r="E121" s="229"/>
      <c r="F121" s="229"/>
      <c r="G121" s="227">
        <f t="shared" si="10"/>
        <v>194000</v>
      </c>
      <c r="H121" s="229">
        <v>194000</v>
      </c>
      <c r="I121" s="62"/>
      <c r="J121" s="10"/>
    </row>
    <row r="122" spans="1:10" ht="15" customHeight="1">
      <c r="A122" s="245" t="s">
        <v>7</v>
      </c>
      <c r="B122" s="230">
        <f>SUM(B100:B121)</f>
        <v>58902013</v>
      </c>
      <c r="C122" s="230">
        <f t="shared" ref="C122:F122" si="11">SUM(C100:C121)</f>
        <v>5993589</v>
      </c>
      <c r="D122" s="230">
        <f>SUM(D100:D121)</f>
        <v>51349603</v>
      </c>
      <c r="E122" s="230">
        <f t="shared" si="11"/>
        <v>10171442</v>
      </c>
      <c r="F122" s="230">
        <f t="shared" si="11"/>
        <v>0</v>
      </c>
      <c r="G122" s="230">
        <f>SUM(G100:G112)</f>
        <v>122765909</v>
      </c>
      <c r="H122" s="230">
        <f>SUM(H100:H121)</f>
        <v>14944280</v>
      </c>
      <c r="I122" s="251">
        <f t="shared" ref="I122" si="12">SUM(I99:I112)</f>
        <v>23.5</v>
      </c>
      <c r="J122" s="10"/>
    </row>
    <row r="123" spans="1:10" ht="15" customHeight="1">
      <c r="A123" s="243"/>
      <c r="B123" s="229"/>
      <c r="C123" s="229"/>
      <c r="D123" s="229"/>
      <c r="E123" s="229"/>
      <c r="F123" s="229"/>
      <c r="G123" s="229"/>
      <c r="H123" s="229"/>
      <c r="I123" s="62"/>
      <c r="J123" s="10"/>
    </row>
    <row r="124" spans="1:10" ht="15" customHeight="1">
      <c r="A124" s="246" t="s">
        <v>58</v>
      </c>
      <c r="B124" s="229"/>
      <c r="C124" s="229"/>
      <c r="D124" s="229"/>
      <c r="E124" s="229"/>
      <c r="F124" s="229"/>
      <c r="G124" s="229"/>
      <c r="H124" s="229"/>
      <c r="I124" s="62"/>
      <c r="J124" s="10"/>
    </row>
    <row r="125" spans="1:10" ht="15" customHeight="1">
      <c r="A125" s="243" t="s">
        <v>236</v>
      </c>
      <c r="B125" s="231"/>
      <c r="C125" s="231"/>
      <c r="D125" s="231"/>
      <c r="E125" s="231"/>
      <c r="F125" s="229">
        <v>200000</v>
      </c>
      <c r="G125" s="229">
        <f>SUM(F125)</f>
        <v>200000</v>
      </c>
      <c r="H125" s="229"/>
      <c r="I125" s="62"/>
      <c r="J125" s="10"/>
    </row>
    <row r="126" spans="1:10" ht="15" customHeight="1">
      <c r="A126" s="243" t="s">
        <v>237</v>
      </c>
      <c r="B126" s="229"/>
      <c r="C126" s="229"/>
      <c r="D126" s="229"/>
      <c r="E126" s="229"/>
      <c r="F126" s="229">
        <v>1250000</v>
      </c>
      <c r="G126" s="229">
        <f t="shared" ref="G126:G128" si="13">SUM(F126)</f>
        <v>1250000</v>
      </c>
      <c r="H126" s="229"/>
      <c r="I126" s="62"/>
      <c r="J126" s="10"/>
    </row>
    <row r="127" spans="1:10" ht="15" customHeight="1">
      <c r="A127" s="499" t="s">
        <v>305</v>
      </c>
      <c r="B127" s="229"/>
      <c r="C127" s="229"/>
      <c r="D127" s="229"/>
      <c r="E127" s="229"/>
      <c r="F127" s="229">
        <v>30000</v>
      </c>
      <c r="G127" s="229">
        <f t="shared" si="13"/>
        <v>30000</v>
      </c>
      <c r="H127" s="229"/>
      <c r="I127" s="394"/>
      <c r="J127" s="10"/>
    </row>
    <row r="128" spans="1:10" ht="25.5" customHeight="1">
      <c r="A128" s="511" t="s">
        <v>336</v>
      </c>
      <c r="B128" s="229"/>
      <c r="C128" s="229"/>
      <c r="D128" s="229"/>
      <c r="E128" s="229"/>
      <c r="F128" s="229">
        <v>100000</v>
      </c>
      <c r="G128" s="229">
        <f t="shared" si="13"/>
        <v>100000</v>
      </c>
      <c r="H128" s="229"/>
      <c r="I128" s="394"/>
      <c r="J128" s="10"/>
    </row>
    <row r="129" spans="1:10" ht="15" customHeight="1">
      <c r="A129" s="500" t="s">
        <v>7</v>
      </c>
      <c r="B129" s="501">
        <f>SUM(B123:B125)</f>
        <v>0</v>
      </c>
      <c r="C129" s="501">
        <f>SUM(C123:C125)</f>
        <v>0</v>
      </c>
      <c r="D129" s="501">
        <f>SUM(D123:D125)</f>
        <v>0</v>
      </c>
      <c r="E129" s="501">
        <f>SUM(E123:E125)</f>
        <v>0</v>
      </c>
      <c r="F129" s="501">
        <f>SUM(F125:F128)</f>
        <v>1580000</v>
      </c>
      <c r="G129" s="501">
        <f>SUM(G125:G128)</f>
        <v>1580000</v>
      </c>
      <c r="H129" s="501">
        <f>SUM(H123:H125)</f>
        <v>0</v>
      </c>
      <c r="I129" s="502">
        <f>SUM(I123:I125)</f>
        <v>0</v>
      </c>
      <c r="J129" s="10"/>
    </row>
    <row r="130" spans="1:10" ht="15.75" customHeight="1" thickBot="1">
      <c r="A130" s="19"/>
      <c r="B130" s="231"/>
      <c r="C130" s="231"/>
      <c r="D130" s="231"/>
      <c r="E130" s="231"/>
      <c r="F130" s="231"/>
      <c r="G130" s="231"/>
      <c r="H130" s="231"/>
      <c r="I130" s="38"/>
      <c r="J130" s="10"/>
    </row>
    <row r="131" spans="1:10" ht="15" customHeight="1" thickBot="1">
      <c r="A131" s="13" t="s">
        <v>8</v>
      </c>
      <c r="B131" s="232">
        <f>SUM(B122:B130)</f>
        <v>58902013</v>
      </c>
      <c r="C131" s="232">
        <f t="shared" ref="C131:E131" si="14">SUM(C122:C130)</f>
        <v>5993589</v>
      </c>
      <c r="D131" s="232">
        <f t="shared" si="14"/>
        <v>51349603</v>
      </c>
      <c r="E131" s="232">
        <f t="shared" si="14"/>
        <v>10171442</v>
      </c>
      <c r="F131" s="232">
        <f>SUM(F122,F129)</f>
        <v>1580000</v>
      </c>
      <c r="G131" s="232">
        <f>SUM(G122+G129)</f>
        <v>124345909</v>
      </c>
      <c r="H131" s="232">
        <f t="shared" ref="H131" si="15">SUM(H122:H130)</f>
        <v>14944280</v>
      </c>
      <c r="I131" s="254">
        <v>23.5</v>
      </c>
      <c r="J131" s="26"/>
    </row>
    <row r="132" spans="1:10" ht="15" customHeight="1">
      <c r="A132" s="127"/>
      <c r="B132" s="127"/>
      <c r="C132" s="127"/>
      <c r="D132" s="127"/>
      <c r="E132" s="127"/>
      <c r="F132" s="10"/>
      <c r="G132" s="10"/>
      <c r="H132" s="127"/>
      <c r="I132" s="127"/>
      <c r="J132" s="26"/>
    </row>
    <row r="133" spans="1:10" ht="15" customHeight="1">
      <c r="A133" s="127"/>
      <c r="B133" s="127"/>
      <c r="C133" s="127"/>
      <c r="D133" s="127"/>
      <c r="E133" s="127"/>
      <c r="F133" s="10"/>
      <c r="G133" s="10"/>
      <c r="H133" s="127"/>
      <c r="I133" s="127"/>
      <c r="J133" s="26"/>
    </row>
    <row r="134" spans="1:10" ht="17.25" customHeight="1">
      <c r="A134" s="115"/>
      <c r="B134" s="115"/>
      <c r="C134" s="115"/>
      <c r="D134" s="115"/>
      <c r="E134" s="115"/>
      <c r="F134" s="115"/>
      <c r="G134" s="115"/>
      <c r="H134" s="115"/>
      <c r="I134" s="115"/>
      <c r="J134" s="26"/>
    </row>
    <row r="135" spans="1:10" ht="15" customHeight="1">
      <c r="A135" s="127"/>
      <c r="B135" s="3"/>
      <c r="C135" s="3"/>
      <c r="D135" s="3"/>
      <c r="E135" s="3"/>
      <c r="F135" s="3"/>
      <c r="G135" s="3"/>
      <c r="H135" s="3"/>
      <c r="I135" s="3"/>
      <c r="J135" s="26"/>
    </row>
    <row r="136" spans="1:10" ht="15" customHeight="1">
      <c r="A136" s="115"/>
      <c r="B136" s="115"/>
      <c r="C136" s="115"/>
      <c r="D136" s="115"/>
      <c r="E136" s="115"/>
      <c r="F136" s="115"/>
      <c r="G136" s="115"/>
      <c r="H136" s="115"/>
      <c r="I136" s="115"/>
      <c r="J136" s="26"/>
    </row>
    <row r="137" spans="1:10" ht="13.5" customHeight="1">
      <c r="A137" s="127"/>
      <c r="B137" s="10"/>
      <c r="C137" s="10"/>
      <c r="D137" s="10"/>
      <c r="E137" s="10"/>
      <c r="F137" s="10"/>
      <c r="G137" s="10"/>
      <c r="H137" s="10"/>
      <c r="I137" s="10"/>
      <c r="J137" s="26"/>
    </row>
    <row r="138" spans="1:10" ht="13.5" customHeight="1">
      <c r="A138" s="130"/>
      <c r="B138" s="10"/>
      <c r="C138" s="10"/>
      <c r="D138" s="10"/>
      <c r="E138" s="10"/>
      <c r="F138" s="10"/>
      <c r="G138" s="10"/>
      <c r="H138" s="10"/>
      <c r="I138" s="10"/>
      <c r="J138" s="26"/>
    </row>
    <row r="139" spans="1:10" ht="13.5" customHeight="1">
      <c r="A139" s="127"/>
      <c r="B139" s="10"/>
      <c r="C139" s="10"/>
      <c r="D139" s="10"/>
      <c r="E139" s="10"/>
      <c r="F139" s="10"/>
      <c r="G139" s="10"/>
      <c r="H139" s="10"/>
      <c r="I139" s="10"/>
      <c r="J139" s="26"/>
    </row>
    <row r="140" spans="1:10" ht="13.5" customHeight="1">
      <c r="A140" s="127"/>
      <c r="B140" s="127"/>
      <c r="C140" s="127"/>
      <c r="D140" s="127"/>
      <c r="E140" s="127"/>
      <c r="F140" s="520"/>
      <c r="G140" s="520"/>
      <c r="H140" s="520"/>
      <c r="I140" s="520"/>
      <c r="J140" s="26"/>
    </row>
    <row r="141" spans="1:10" ht="13.5" customHeight="1">
      <c r="A141" s="124"/>
      <c r="B141" s="114"/>
      <c r="C141" s="114"/>
      <c r="D141" s="114"/>
      <c r="E141" s="114"/>
      <c r="F141" s="114"/>
      <c r="G141" s="114"/>
      <c r="H141" s="114"/>
      <c r="I141" s="114"/>
      <c r="J141" s="10"/>
    </row>
    <row r="142" spans="1:10" ht="13.5" customHeight="1">
      <c r="A142" s="18"/>
      <c r="B142" s="127"/>
      <c r="C142" s="11"/>
      <c r="D142" s="131"/>
      <c r="E142" s="131"/>
      <c r="F142" s="127"/>
      <c r="G142" s="127"/>
      <c r="H142" s="127"/>
      <c r="I142" s="127"/>
      <c r="J142" s="26"/>
    </row>
    <row r="143" spans="1:10" ht="13.5" customHeight="1">
      <c r="A143" s="124"/>
      <c r="B143" s="132"/>
      <c r="C143" s="133"/>
      <c r="D143" s="132"/>
      <c r="E143" s="132"/>
      <c r="F143" s="132"/>
      <c r="G143" s="132"/>
      <c r="H143" s="132"/>
      <c r="I143" s="132"/>
      <c r="J143" s="26"/>
    </row>
    <row r="144" spans="1:10" ht="14.25" customHeight="1">
      <c r="A144" s="124"/>
      <c r="B144" s="132"/>
      <c r="C144" s="132"/>
      <c r="D144" s="132"/>
      <c r="E144" s="132"/>
      <c r="F144" s="132"/>
      <c r="G144" s="132"/>
      <c r="H144" s="132"/>
      <c r="I144" s="132"/>
      <c r="J144" s="26"/>
    </row>
    <row r="145" spans="1:10" ht="15.75" customHeight="1">
      <c r="A145" s="124"/>
      <c r="B145" s="132"/>
      <c r="C145" s="132"/>
      <c r="D145" s="132"/>
      <c r="E145" s="132"/>
      <c r="F145" s="132"/>
      <c r="G145" s="132"/>
      <c r="H145" s="132"/>
      <c r="I145" s="132"/>
      <c r="J145" s="26"/>
    </row>
    <row r="146" spans="1:10" ht="15" customHeight="1">
      <c r="A146" s="127"/>
      <c r="B146" s="132"/>
      <c r="C146" s="132"/>
      <c r="D146" s="132"/>
      <c r="E146" s="132"/>
      <c r="F146" s="132"/>
      <c r="G146" s="132"/>
      <c r="H146" s="132"/>
      <c r="I146" s="132"/>
      <c r="J146" s="26"/>
    </row>
    <row r="147" spans="1:10" ht="15" customHeight="1">
      <c r="A147" s="127"/>
      <c r="B147" s="132"/>
      <c r="C147" s="132"/>
      <c r="D147" s="132"/>
      <c r="E147" s="132"/>
      <c r="F147" s="132"/>
      <c r="G147" s="132"/>
      <c r="H147" s="132"/>
      <c r="I147" s="132"/>
      <c r="J147" s="10"/>
    </row>
    <row r="148" spans="1:10" ht="15" customHeight="1">
      <c r="A148" s="127"/>
      <c r="B148" s="127"/>
      <c r="C148" s="127"/>
      <c r="D148" s="127"/>
      <c r="E148" s="127"/>
      <c r="F148" s="127"/>
      <c r="G148" s="127"/>
      <c r="H148" s="127"/>
      <c r="I148" s="127"/>
    </row>
    <row r="149" spans="1:10" ht="15" customHeight="1">
      <c r="A149" s="127"/>
      <c r="B149" s="127"/>
      <c r="C149" s="127"/>
      <c r="D149" s="127"/>
      <c r="E149" s="127"/>
      <c r="F149" s="127"/>
      <c r="G149" s="127"/>
      <c r="H149" s="127"/>
      <c r="I149" s="127"/>
    </row>
    <row r="150" spans="1:10" ht="15" customHeight="1">
      <c r="A150" s="134"/>
      <c r="B150" s="10"/>
      <c r="C150" s="10"/>
      <c r="D150" s="10"/>
      <c r="E150" s="127"/>
      <c r="F150" s="127"/>
      <c r="G150" s="10"/>
      <c r="H150" s="127"/>
      <c r="I150" s="127"/>
    </row>
    <row r="151" spans="1:10" ht="15" customHeight="1">
      <c r="A151" s="127"/>
      <c r="B151" s="127"/>
      <c r="C151" s="127"/>
      <c r="D151" s="127"/>
      <c r="E151" s="127"/>
      <c r="F151" s="127"/>
      <c r="G151" s="127"/>
      <c r="H151" s="127"/>
      <c r="I151" s="127"/>
    </row>
    <row r="152" spans="1:10" ht="15" customHeight="1">
      <c r="A152" s="134"/>
      <c r="B152" s="10"/>
      <c r="C152" s="10"/>
      <c r="D152" s="10"/>
      <c r="E152" s="127"/>
      <c r="F152" s="127"/>
      <c r="G152" s="10"/>
      <c r="H152" s="127"/>
      <c r="I152" s="127"/>
    </row>
    <row r="153" spans="1:10" ht="15" customHeight="1">
      <c r="A153" s="127"/>
      <c r="B153" s="127"/>
      <c r="C153" s="127"/>
      <c r="D153" s="127"/>
      <c r="E153" s="127"/>
      <c r="F153" s="127"/>
      <c r="G153" s="127"/>
      <c r="H153" s="127"/>
      <c r="I153" s="127"/>
    </row>
    <row r="154" spans="1:10" ht="15" customHeight="1">
      <c r="A154" s="127"/>
      <c r="B154" s="127"/>
      <c r="C154" s="127"/>
      <c r="D154" s="127"/>
      <c r="E154" s="127"/>
      <c r="F154" s="127"/>
      <c r="G154" s="127"/>
      <c r="H154" s="127"/>
      <c r="I154" s="127"/>
    </row>
    <row r="155" spans="1:10" ht="15" customHeight="1">
      <c r="A155" s="127"/>
      <c r="B155" s="127"/>
      <c r="C155" s="127"/>
      <c r="D155" s="127"/>
      <c r="E155" s="127"/>
      <c r="F155" s="127"/>
      <c r="G155" s="127"/>
      <c r="H155" s="127"/>
      <c r="I155" s="127"/>
    </row>
    <row r="156" spans="1:10" ht="15" customHeight="1">
      <c r="A156" s="127"/>
      <c r="B156" s="127"/>
      <c r="C156" s="127"/>
      <c r="D156" s="127"/>
      <c r="E156" s="127"/>
      <c r="F156" s="127"/>
      <c r="G156" s="127"/>
      <c r="H156" s="127"/>
      <c r="I156" s="127"/>
    </row>
    <row r="157" spans="1:10" ht="15" customHeight="1">
      <c r="A157" s="127"/>
      <c r="B157" s="127"/>
      <c r="C157" s="127"/>
      <c r="D157" s="127"/>
      <c r="E157" s="127"/>
      <c r="F157" s="127"/>
      <c r="G157" s="127"/>
      <c r="H157" s="127"/>
      <c r="I157" s="127"/>
    </row>
    <row r="158" spans="1:10" ht="15" customHeight="1">
      <c r="A158" s="127"/>
      <c r="B158" s="127"/>
      <c r="C158" s="127"/>
      <c r="D158" s="127"/>
      <c r="E158" s="127"/>
      <c r="F158" s="127"/>
      <c r="G158" s="127"/>
      <c r="H158" s="127"/>
      <c r="I158" s="127"/>
    </row>
    <row r="159" spans="1:10" ht="15" customHeight="1">
      <c r="A159" s="127"/>
      <c r="B159" s="127"/>
      <c r="C159" s="127"/>
      <c r="D159" s="127"/>
      <c r="E159" s="127"/>
      <c r="F159" s="127"/>
      <c r="G159" s="127"/>
      <c r="H159" s="127"/>
      <c r="I159" s="127"/>
    </row>
    <row r="160" spans="1:10" ht="15" customHeight="1">
      <c r="A160" s="127"/>
      <c r="B160" s="127"/>
      <c r="C160" s="127"/>
      <c r="D160" s="127"/>
      <c r="E160" s="127"/>
      <c r="F160" s="127"/>
      <c r="G160" s="127"/>
      <c r="H160" s="127"/>
      <c r="I160" s="127"/>
    </row>
    <row r="161" spans="1:9" ht="15" customHeight="1">
      <c r="A161" s="127"/>
      <c r="B161" s="127"/>
      <c r="C161" s="127"/>
      <c r="D161" s="127"/>
      <c r="E161" s="127"/>
      <c r="F161" s="127"/>
      <c r="G161" s="127"/>
      <c r="H161" s="127"/>
      <c r="I161" s="127"/>
    </row>
    <row r="162" spans="1:9" ht="15" customHeight="1">
      <c r="A162" s="127"/>
      <c r="B162" s="127"/>
      <c r="C162" s="127"/>
      <c r="D162" s="127"/>
      <c r="E162" s="127"/>
      <c r="F162" s="127"/>
      <c r="G162" s="127"/>
      <c r="H162" s="127"/>
      <c r="I162" s="127"/>
    </row>
    <row r="163" spans="1:9" ht="15" customHeight="1">
      <c r="A163" s="127"/>
      <c r="B163" s="127"/>
      <c r="C163" s="127"/>
      <c r="D163" s="127"/>
      <c r="E163" s="127"/>
      <c r="F163" s="127"/>
      <c r="G163" s="127"/>
      <c r="H163" s="127"/>
      <c r="I163" s="127"/>
    </row>
    <row r="164" spans="1:9" ht="15" customHeight="1">
      <c r="A164" s="127"/>
      <c r="B164" s="127"/>
      <c r="C164" s="127"/>
      <c r="D164" s="127"/>
      <c r="E164" s="127"/>
      <c r="F164" s="127"/>
      <c r="G164" s="127"/>
      <c r="H164" s="127"/>
      <c r="I164" s="127"/>
    </row>
    <row r="165" spans="1:9" ht="15" customHeight="1">
      <c r="A165" s="127"/>
      <c r="B165" s="127"/>
      <c r="C165" s="127"/>
      <c r="D165" s="127"/>
      <c r="E165" s="127"/>
      <c r="F165" s="127"/>
      <c r="G165" s="127"/>
      <c r="H165" s="127"/>
      <c r="I165" s="127"/>
    </row>
    <row r="166" spans="1:9" ht="15" customHeight="1">
      <c r="A166" s="127"/>
      <c r="B166" s="127"/>
      <c r="C166" s="127"/>
      <c r="D166" s="127"/>
      <c r="E166" s="127"/>
      <c r="F166" s="10"/>
      <c r="G166" s="127"/>
      <c r="H166" s="127"/>
      <c r="I166" s="127"/>
    </row>
    <row r="167" spans="1:9" ht="15" customHeight="1">
      <c r="A167" s="127"/>
      <c r="B167" s="129"/>
      <c r="C167" s="129"/>
      <c r="D167" s="129"/>
      <c r="E167" s="129"/>
      <c r="F167" s="129"/>
      <c r="G167" s="127"/>
      <c r="H167" s="127"/>
      <c r="I167" s="127"/>
    </row>
    <row r="168" spans="1:9" ht="15" customHeight="1">
      <c r="A168" s="127"/>
      <c r="B168" s="127"/>
      <c r="C168" s="127"/>
      <c r="D168" s="127"/>
      <c r="E168" s="127"/>
      <c r="F168" s="127"/>
      <c r="G168" s="127"/>
      <c r="H168" s="127"/>
      <c r="I168" s="127"/>
    </row>
    <row r="169" spans="1:9" ht="15" customHeight="1">
      <c r="A169" s="127"/>
      <c r="B169" s="127"/>
      <c r="C169" s="127"/>
      <c r="D169" s="127"/>
      <c r="E169" s="127"/>
      <c r="F169" s="127"/>
      <c r="G169" s="127"/>
      <c r="H169" s="127"/>
      <c r="I169" s="127"/>
    </row>
    <row r="170" spans="1:9" ht="15" customHeight="1">
      <c r="A170" s="127"/>
      <c r="B170" s="127"/>
      <c r="C170" s="127"/>
      <c r="D170" s="127"/>
      <c r="E170" s="127"/>
      <c r="F170" s="127"/>
      <c r="G170" s="127"/>
      <c r="H170" s="127"/>
      <c r="I170" s="127"/>
    </row>
    <row r="171" spans="1:9" ht="15" customHeight="1">
      <c r="A171" s="127"/>
      <c r="B171" s="127"/>
      <c r="C171" s="127"/>
      <c r="D171" s="127"/>
      <c r="E171" s="127"/>
      <c r="F171" s="127"/>
      <c r="G171" s="127"/>
      <c r="H171" s="127"/>
      <c r="I171" s="127"/>
    </row>
    <row r="172" spans="1:9" ht="15" customHeight="1">
      <c r="A172" s="127"/>
      <c r="B172" s="127"/>
      <c r="C172" s="127"/>
      <c r="D172" s="127"/>
      <c r="E172" s="127"/>
      <c r="F172" s="127"/>
      <c r="G172" s="127"/>
      <c r="H172" s="127"/>
      <c r="I172" s="127"/>
    </row>
    <row r="173" spans="1:9" ht="15" customHeight="1">
      <c r="A173" s="127"/>
      <c r="B173" s="127"/>
      <c r="C173" s="127"/>
      <c r="D173" s="127"/>
      <c r="E173" s="127"/>
      <c r="F173" s="127"/>
      <c r="G173" s="127"/>
      <c r="H173" s="127"/>
      <c r="I173" s="127"/>
    </row>
    <row r="174" spans="1:9" ht="15" customHeight="1">
      <c r="A174" s="127"/>
      <c r="B174" s="127"/>
      <c r="C174" s="127"/>
      <c r="D174" s="127"/>
      <c r="E174" s="127"/>
      <c r="F174" s="127"/>
      <c r="G174" s="127"/>
      <c r="H174" s="127"/>
      <c r="I174" s="127"/>
    </row>
    <row r="175" spans="1:9" ht="15" customHeight="1">
      <c r="A175" s="127"/>
      <c r="B175" s="127"/>
      <c r="C175" s="127"/>
      <c r="D175" s="127"/>
      <c r="E175" s="127"/>
      <c r="F175" s="127"/>
      <c r="G175" s="127"/>
      <c r="H175" s="127"/>
      <c r="I175" s="127"/>
    </row>
    <row r="176" spans="1:9" ht="15" customHeight="1">
      <c r="A176" s="127"/>
      <c r="B176" s="127"/>
      <c r="C176" s="127"/>
      <c r="D176" s="127"/>
      <c r="E176" s="127"/>
      <c r="F176" s="10"/>
      <c r="G176" s="10"/>
      <c r="H176" s="127"/>
      <c r="I176" s="127"/>
    </row>
    <row r="177" spans="1:9" ht="15" customHeight="1">
      <c r="A177" s="127"/>
      <c r="B177" s="127"/>
      <c r="C177" s="127"/>
      <c r="D177" s="127"/>
      <c r="E177" s="127"/>
      <c r="F177" s="127"/>
      <c r="G177" s="127"/>
      <c r="H177" s="127"/>
      <c r="I177" s="127"/>
    </row>
    <row r="178" spans="1:9" ht="15" customHeight="1">
      <c r="A178" s="127"/>
      <c r="B178" s="127"/>
      <c r="C178" s="127"/>
      <c r="D178" s="127"/>
      <c r="E178" s="127"/>
      <c r="F178" s="127"/>
      <c r="G178" s="127"/>
      <c r="H178" s="127"/>
      <c r="I178" s="127"/>
    </row>
    <row r="179" spans="1:9" ht="15" customHeight="1">
      <c r="A179" s="127"/>
      <c r="B179" s="127"/>
      <c r="C179" s="127"/>
      <c r="D179" s="127"/>
      <c r="E179" s="127"/>
      <c r="F179" s="10"/>
      <c r="G179" s="10"/>
      <c r="H179" s="127"/>
      <c r="I179" s="127"/>
    </row>
    <row r="180" spans="1:9" ht="15" customHeight="1">
      <c r="A180" s="127"/>
      <c r="B180" s="127"/>
      <c r="C180" s="127"/>
      <c r="D180" s="127"/>
      <c r="E180" s="127"/>
      <c r="F180" s="127"/>
      <c r="G180" s="127"/>
      <c r="H180" s="127"/>
      <c r="I180" s="127"/>
    </row>
    <row r="181" spans="1:9" ht="15" customHeight="1">
      <c r="A181" s="127"/>
      <c r="B181" s="127"/>
      <c r="C181" s="127"/>
      <c r="D181" s="127"/>
      <c r="E181" s="127"/>
      <c r="F181" s="10"/>
      <c r="G181" s="10"/>
      <c r="H181" s="127"/>
      <c r="I181" s="127"/>
    </row>
    <row r="182" spans="1:9" ht="15" customHeight="1">
      <c r="A182" s="127"/>
      <c r="B182" s="127"/>
      <c r="C182" s="127"/>
      <c r="D182" s="127"/>
      <c r="E182" s="127"/>
      <c r="F182" s="10"/>
      <c r="G182" s="10"/>
      <c r="H182" s="127"/>
      <c r="I182" s="127"/>
    </row>
    <row r="183" spans="1:9" ht="15" customHeight="1">
      <c r="A183" s="127"/>
      <c r="B183" s="127"/>
      <c r="C183" s="127"/>
      <c r="D183" s="127"/>
      <c r="E183" s="127"/>
      <c r="F183" s="10"/>
      <c r="G183" s="10"/>
      <c r="H183" s="127"/>
      <c r="I183" s="127"/>
    </row>
    <row r="184" spans="1:9" ht="15" customHeight="1">
      <c r="A184" s="127"/>
      <c r="B184" s="127"/>
      <c r="C184" s="127"/>
      <c r="D184" s="127"/>
      <c r="E184" s="127"/>
      <c r="F184" s="10"/>
      <c r="G184" s="10"/>
      <c r="H184" s="127"/>
      <c r="I184" s="127"/>
    </row>
    <row r="185" spans="1:9" ht="15" customHeight="1">
      <c r="A185" s="127"/>
      <c r="B185" s="127"/>
      <c r="C185" s="127"/>
      <c r="D185" s="127"/>
      <c r="E185" s="127"/>
      <c r="F185" s="10"/>
      <c r="G185" s="10"/>
      <c r="H185" s="127"/>
      <c r="I185" s="127"/>
    </row>
    <row r="186" spans="1:9" ht="15" customHeight="1">
      <c r="A186" s="127"/>
      <c r="B186" s="127"/>
      <c r="C186" s="127"/>
      <c r="D186" s="127"/>
      <c r="E186" s="127"/>
      <c r="F186" s="10"/>
      <c r="G186" s="10"/>
      <c r="H186" s="127"/>
      <c r="I186" s="127"/>
    </row>
    <row r="187" spans="1:9" ht="15.6">
      <c r="A187" s="115"/>
      <c r="B187" s="115"/>
      <c r="C187" s="115"/>
      <c r="D187" s="115"/>
      <c r="E187" s="115"/>
      <c r="F187" s="115"/>
      <c r="G187" s="115"/>
      <c r="H187" s="115"/>
      <c r="I187" s="115"/>
    </row>
    <row r="188" spans="1:9" ht="15.6">
      <c r="A188" s="127"/>
      <c r="B188" s="3"/>
      <c r="C188" s="3"/>
      <c r="D188" s="3"/>
      <c r="E188" s="3"/>
      <c r="F188" s="3"/>
      <c r="G188" s="3"/>
      <c r="H188" s="3"/>
      <c r="I188" s="3"/>
    </row>
    <row r="189" spans="1:9" ht="15.6">
      <c r="A189" s="115"/>
      <c r="B189" s="115"/>
      <c r="C189" s="115"/>
      <c r="D189" s="115"/>
      <c r="E189" s="115"/>
      <c r="F189" s="115"/>
      <c r="G189" s="115"/>
      <c r="H189" s="115"/>
      <c r="I189" s="115"/>
    </row>
    <row r="196" spans="1:4" ht="15.6">
      <c r="A196" s="135"/>
      <c r="B196" s="135"/>
      <c r="C196" s="135"/>
      <c r="D196" s="135"/>
    </row>
  </sheetData>
  <mergeCells count="38">
    <mergeCell ref="D8:D9"/>
    <mergeCell ref="E8:E9"/>
    <mergeCell ref="F8:F9"/>
    <mergeCell ref="F140:I140"/>
    <mergeCell ref="C2:I2"/>
    <mergeCell ref="A4:I4"/>
    <mergeCell ref="B7:G7"/>
    <mergeCell ref="B8:B9"/>
    <mergeCell ref="G8:G9"/>
    <mergeCell ref="H7:H9"/>
    <mergeCell ref="I7:I9"/>
    <mergeCell ref="A7:A9"/>
    <mergeCell ref="C8:C9"/>
    <mergeCell ref="H6:I6"/>
    <mergeCell ref="A36:I36"/>
    <mergeCell ref="H38:I38"/>
    <mergeCell ref="A39:A41"/>
    <mergeCell ref="B39:G39"/>
    <mergeCell ref="H39:H41"/>
    <mergeCell ref="I39:I41"/>
    <mergeCell ref="B40:B41"/>
    <mergeCell ref="C40:C41"/>
    <mergeCell ref="D40:D41"/>
    <mergeCell ref="E40:E41"/>
    <mergeCell ref="F40:F41"/>
    <mergeCell ref="G40:G41"/>
    <mergeCell ref="A93:I93"/>
    <mergeCell ref="H95:I95"/>
    <mergeCell ref="A96:A98"/>
    <mergeCell ref="B96:G96"/>
    <mergeCell ref="H96:H98"/>
    <mergeCell ref="I96:I98"/>
    <mergeCell ref="B97:B98"/>
    <mergeCell ref="C97:C98"/>
    <mergeCell ref="D97:D98"/>
    <mergeCell ref="E97:E98"/>
    <mergeCell ref="F97:F98"/>
    <mergeCell ref="G97:G98"/>
  </mergeCells>
  <phoneticPr fontId="1" type="noConversion"/>
  <pageMargins left="0.78740157480314965" right="0.78740157480314965" top="0.59055118110236227" bottom="0.39370078740157483" header="0.51181102362204722" footer="0.51181102362204722"/>
  <pageSetup paperSize="9" scale="94" orientation="portrait" r:id="rId1"/>
  <headerFooter alignWithMargins="0"/>
  <rowBreaks count="1" manualBreakCount="1">
    <brk id="31" max="16383" man="1"/>
  </rowBreaks>
  <ignoredErrors>
    <ignoredError sqref="G24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4"/>
  <sheetViews>
    <sheetView workbookViewId="0">
      <selection activeCell="A12" sqref="A12:A13"/>
    </sheetView>
  </sheetViews>
  <sheetFormatPr defaultRowHeight="13.2"/>
  <cols>
    <col min="1" max="1" width="11.109375" customWidth="1"/>
    <col min="2" max="2" width="27.5546875" customWidth="1"/>
    <col min="3" max="5" width="15.6640625" customWidth="1"/>
  </cols>
  <sheetData>
    <row r="1" spans="1:5" ht="12.75" customHeight="1">
      <c r="A1" s="513" t="s">
        <v>274</v>
      </c>
      <c r="B1" s="513"/>
      <c r="C1" s="513"/>
      <c r="D1" s="513"/>
      <c r="E1" s="513"/>
    </row>
    <row r="2" spans="1:5">
      <c r="A2" s="155"/>
      <c r="B2" s="155"/>
      <c r="C2" s="155"/>
      <c r="D2" s="155"/>
    </row>
    <row r="3" spans="1:5" ht="15.6">
      <c r="A3" s="546"/>
      <c r="B3" s="546"/>
      <c r="C3" s="546"/>
      <c r="D3" s="546"/>
    </row>
    <row r="4" spans="1:5" ht="15.6">
      <c r="A4" s="545" t="s">
        <v>248</v>
      </c>
      <c r="B4" s="545"/>
      <c r="C4" s="545"/>
      <c r="D4" s="545"/>
      <c r="E4" s="545"/>
    </row>
    <row r="5" spans="1:5">
      <c r="A5" s="155"/>
      <c r="B5" s="155"/>
      <c r="C5" s="155"/>
      <c r="D5" s="155"/>
    </row>
    <row r="6" spans="1:5">
      <c r="A6" s="155"/>
      <c r="B6" s="155"/>
      <c r="C6" s="155"/>
      <c r="D6" s="155"/>
    </row>
    <row r="7" spans="1:5" ht="13.8">
      <c r="A7" s="155"/>
      <c r="B7" s="155"/>
      <c r="C7" s="547"/>
      <c r="D7" s="547"/>
    </row>
    <row r="8" spans="1:5" ht="14.4" thickBot="1">
      <c r="A8" s="544" t="s">
        <v>192</v>
      </c>
      <c r="B8" s="544"/>
      <c r="C8" s="544"/>
      <c r="D8" s="544"/>
      <c r="E8" s="544"/>
    </row>
    <row r="9" spans="1:5" ht="14.25" customHeight="1">
      <c r="A9" s="548" t="s">
        <v>21</v>
      </c>
      <c r="B9" s="550" t="s">
        <v>22</v>
      </c>
      <c r="C9" s="552" t="s">
        <v>23</v>
      </c>
      <c r="D9" s="540" t="s">
        <v>282</v>
      </c>
      <c r="E9" s="542" t="s">
        <v>313</v>
      </c>
    </row>
    <row r="10" spans="1:5" ht="14.25" customHeight="1" thickBot="1">
      <c r="A10" s="549"/>
      <c r="B10" s="551"/>
      <c r="C10" s="553"/>
      <c r="D10" s="541"/>
      <c r="E10" s="543"/>
    </row>
    <row r="11" spans="1:5" ht="13.8">
      <c r="A11" s="378" t="s">
        <v>54</v>
      </c>
      <c r="B11" s="379" t="s">
        <v>231</v>
      </c>
      <c r="C11" s="380">
        <v>67556167</v>
      </c>
      <c r="D11" s="495">
        <v>67556167</v>
      </c>
      <c r="E11" s="496">
        <v>44126205</v>
      </c>
    </row>
    <row r="12" spans="1:5" ht="13.8">
      <c r="A12" s="156"/>
      <c r="B12" s="157"/>
      <c r="C12" s="377"/>
      <c r="D12" s="488"/>
      <c r="E12" s="493"/>
    </row>
    <row r="13" spans="1:5" ht="14.4" thickBot="1">
      <c r="A13" s="381"/>
      <c r="B13" s="382"/>
      <c r="C13" s="383"/>
      <c r="D13" s="489"/>
      <c r="E13" s="494"/>
    </row>
    <row r="14" spans="1:5" ht="14.4" thickBot="1">
      <c r="A14" s="384"/>
      <c r="B14" s="385" t="s">
        <v>7</v>
      </c>
      <c r="C14" s="386">
        <f>SUM(C11:C13)</f>
        <v>67556167</v>
      </c>
      <c r="D14" s="386">
        <f t="shared" ref="D14:E14" si="0">SUM(D11:D13)</f>
        <v>67556167</v>
      </c>
      <c r="E14" s="387">
        <f t="shared" si="0"/>
        <v>44126205</v>
      </c>
    </row>
  </sheetData>
  <mergeCells count="10">
    <mergeCell ref="D9:D10"/>
    <mergeCell ref="E9:E10"/>
    <mergeCell ref="A8:E8"/>
    <mergeCell ref="A1:E1"/>
    <mergeCell ref="A4:E4"/>
    <mergeCell ref="A3:D3"/>
    <mergeCell ref="C7:D7"/>
    <mergeCell ref="A9:A10"/>
    <mergeCell ref="B9:B10"/>
    <mergeCell ref="C9:C10"/>
  </mergeCells>
  <phoneticPr fontId="0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9"/>
  <sheetViews>
    <sheetView workbookViewId="0">
      <selection activeCell="B25" sqref="B25"/>
    </sheetView>
  </sheetViews>
  <sheetFormatPr defaultRowHeight="13.2"/>
  <cols>
    <col min="2" max="2" width="31.5546875" customWidth="1"/>
    <col min="3" max="4" width="15.6640625" customWidth="1"/>
    <col min="5" max="5" width="16.109375" customWidth="1"/>
  </cols>
  <sheetData>
    <row r="1" spans="1:5" ht="15.6">
      <c r="A1" s="513" t="s">
        <v>275</v>
      </c>
      <c r="B1" s="513"/>
      <c r="C1" s="513"/>
      <c r="D1" s="513"/>
      <c r="E1" s="513"/>
    </row>
    <row r="2" spans="1:5">
      <c r="A2" s="155"/>
      <c r="B2" s="155"/>
      <c r="C2" s="155"/>
      <c r="D2" s="155"/>
    </row>
    <row r="3" spans="1:5" ht="15.6">
      <c r="A3" s="546"/>
      <c r="B3" s="546"/>
      <c r="C3" s="546"/>
      <c r="D3" s="546"/>
    </row>
    <row r="4" spans="1:5" ht="15.6">
      <c r="A4" s="514" t="s">
        <v>249</v>
      </c>
      <c r="B4" s="514"/>
      <c r="C4" s="514"/>
      <c r="D4" s="514"/>
      <c r="E4" s="514"/>
    </row>
    <row r="5" spans="1:5">
      <c r="A5" s="155"/>
      <c r="B5" s="155"/>
      <c r="C5" s="155"/>
      <c r="D5" s="155"/>
    </row>
    <row r="6" spans="1:5">
      <c r="A6" s="155"/>
      <c r="B6" s="155"/>
      <c r="C6" s="155"/>
      <c r="D6" s="155"/>
    </row>
    <row r="7" spans="1:5" ht="13.8">
      <c r="A7" s="155"/>
      <c r="B7" s="155"/>
      <c r="C7" s="547"/>
      <c r="D7" s="547"/>
    </row>
    <row r="8" spans="1:5" ht="14.4" thickBot="1">
      <c r="A8" s="556" t="s">
        <v>193</v>
      </c>
      <c r="B8" s="556"/>
      <c r="C8" s="556"/>
      <c r="D8" s="556"/>
      <c r="E8" s="556"/>
    </row>
    <row r="9" spans="1:5" ht="14.25" customHeight="1">
      <c r="A9" s="548" t="s">
        <v>21</v>
      </c>
      <c r="B9" s="550" t="s">
        <v>2</v>
      </c>
      <c r="C9" s="552" t="s">
        <v>23</v>
      </c>
      <c r="D9" s="557" t="s">
        <v>282</v>
      </c>
      <c r="E9" s="554" t="s">
        <v>313</v>
      </c>
    </row>
    <row r="10" spans="1:5" ht="14.25" customHeight="1" thickBot="1">
      <c r="A10" s="549"/>
      <c r="B10" s="551"/>
      <c r="C10" s="553"/>
      <c r="D10" s="558"/>
      <c r="E10" s="555"/>
    </row>
    <row r="11" spans="1:5" ht="18" customHeight="1">
      <c r="A11" s="378" t="s">
        <v>54</v>
      </c>
      <c r="B11" s="389" t="s">
        <v>258</v>
      </c>
      <c r="C11" s="390">
        <v>80000</v>
      </c>
      <c r="D11" s="491">
        <v>80000</v>
      </c>
      <c r="E11" s="486">
        <v>59999</v>
      </c>
    </row>
    <row r="12" spans="1:5" ht="18" customHeight="1">
      <c r="A12" s="378" t="s">
        <v>188</v>
      </c>
      <c r="B12" s="201" t="s">
        <v>259</v>
      </c>
      <c r="C12" s="388">
        <v>80000</v>
      </c>
      <c r="D12" s="492">
        <v>80000</v>
      </c>
      <c r="E12" s="418">
        <v>59999</v>
      </c>
    </row>
    <row r="13" spans="1:5" ht="18" customHeight="1">
      <c r="A13" s="378" t="s">
        <v>214</v>
      </c>
      <c r="B13" s="201" t="s">
        <v>260</v>
      </c>
      <c r="C13" s="388">
        <v>90000</v>
      </c>
      <c r="D13" s="492">
        <v>90000</v>
      </c>
      <c r="E13" s="418"/>
    </row>
    <row r="14" spans="1:5" ht="18" customHeight="1">
      <c r="A14" s="378" t="s">
        <v>250</v>
      </c>
      <c r="B14" s="201" t="s">
        <v>287</v>
      </c>
      <c r="C14" s="388"/>
      <c r="D14" s="487"/>
      <c r="E14" s="418">
        <v>5999</v>
      </c>
    </row>
    <row r="15" spans="1:5" ht="14.25" customHeight="1">
      <c r="A15" s="378" t="s">
        <v>251</v>
      </c>
      <c r="B15" s="202" t="s">
        <v>288</v>
      </c>
      <c r="C15" s="377"/>
      <c r="D15" s="488"/>
      <c r="E15" s="418">
        <v>5999</v>
      </c>
    </row>
    <row r="16" spans="1:5" ht="14.25" customHeight="1">
      <c r="A16" s="378" t="s">
        <v>252</v>
      </c>
      <c r="B16" s="490" t="s">
        <v>289</v>
      </c>
      <c r="C16" s="383"/>
      <c r="D16" s="489">
        <v>16990</v>
      </c>
      <c r="E16" s="420">
        <v>16990</v>
      </c>
    </row>
    <row r="17" spans="1:5" ht="14.25" customHeight="1">
      <c r="A17" s="378" t="s">
        <v>293</v>
      </c>
      <c r="B17" s="490" t="s">
        <v>290</v>
      </c>
      <c r="C17" s="383"/>
      <c r="D17" s="489">
        <v>380000</v>
      </c>
      <c r="E17" s="420">
        <v>380000</v>
      </c>
    </row>
    <row r="18" spans="1:5" ht="14.25" customHeight="1">
      <c r="A18" s="378" t="s">
        <v>294</v>
      </c>
      <c r="B18" s="490" t="s">
        <v>291</v>
      </c>
      <c r="C18" s="383"/>
      <c r="D18" s="489">
        <v>1289050</v>
      </c>
      <c r="E18" s="420">
        <v>1289050</v>
      </c>
    </row>
    <row r="19" spans="1:5" ht="14.25" customHeight="1">
      <c r="A19" s="378" t="s">
        <v>295</v>
      </c>
      <c r="B19" s="490" t="s">
        <v>292</v>
      </c>
      <c r="C19" s="383"/>
      <c r="D19" s="489">
        <v>70485</v>
      </c>
      <c r="E19" s="420">
        <v>70485</v>
      </c>
    </row>
    <row r="20" spans="1:5" ht="13.8">
      <c r="A20" s="378" t="s">
        <v>296</v>
      </c>
      <c r="B20" s="157" t="s">
        <v>297</v>
      </c>
      <c r="C20" s="510"/>
      <c r="D20" s="488">
        <v>35799</v>
      </c>
      <c r="E20" s="418">
        <v>35799</v>
      </c>
    </row>
    <row r="21" spans="1:5" ht="13.8">
      <c r="A21" s="378" t="s">
        <v>319</v>
      </c>
      <c r="B21" s="157" t="s">
        <v>323</v>
      </c>
      <c r="C21" s="510"/>
      <c r="D21" s="488">
        <v>38992</v>
      </c>
      <c r="E21" s="418">
        <v>49145</v>
      </c>
    </row>
    <row r="22" spans="1:5" ht="13.8">
      <c r="A22" s="378" t="s">
        <v>320</v>
      </c>
      <c r="B22" s="157" t="s">
        <v>325</v>
      </c>
      <c r="C22" s="510"/>
      <c r="D22" s="488"/>
      <c r="E22" s="418">
        <v>62989</v>
      </c>
    </row>
    <row r="23" spans="1:5" ht="13.8">
      <c r="A23" s="378" t="s">
        <v>321</v>
      </c>
      <c r="B23" s="157" t="s">
        <v>326</v>
      </c>
      <c r="C23" s="510"/>
      <c r="D23" s="488"/>
      <c r="E23" s="418">
        <v>7225</v>
      </c>
    </row>
    <row r="24" spans="1:5" ht="13.8">
      <c r="A24" s="378" t="s">
        <v>322</v>
      </c>
      <c r="B24" s="157" t="s">
        <v>337</v>
      </c>
      <c r="C24" s="510"/>
      <c r="D24" s="488">
        <v>88000</v>
      </c>
      <c r="E24" s="418">
        <v>0</v>
      </c>
    </row>
    <row r="25" spans="1:5" ht="13.8">
      <c r="A25" s="378" t="s">
        <v>324</v>
      </c>
      <c r="B25" s="157" t="s">
        <v>329</v>
      </c>
      <c r="C25" s="510"/>
      <c r="D25" s="488">
        <v>142889</v>
      </c>
      <c r="E25" s="418">
        <v>142889</v>
      </c>
    </row>
    <row r="26" spans="1:5" ht="13.8">
      <c r="A26" s="378" t="s">
        <v>327</v>
      </c>
      <c r="B26" s="157" t="s">
        <v>330</v>
      </c>
      <c r="C26" s="510"/>
      <c r="D26" s="488">
        <v>215246</v>
      </c>
      <c r="E26" s="418">
        <v>215246</v>
      </c>
    </row>
    <row r="27" spans="1:5" ht="13.8">
      <c r="A27" s="378" t="s">
        <v>328</v>
      </c>
      <c r="B27" s="157" t="s">
        <v>331</v>
      </c>
      <c r="C27" s="510"/>
      <c r="D27" s="488">
        <v>623621</v>
      </c>
      <c r="E27" s="418">
        <v>623621</v>
      </c>
    </row>
    <row r="28" spans="1:5" ht="14.4" thickBot="1">
      <c r="A28" s="506"/>
      <c r="B28" s="507" t="s">
        <v>24</v>
      </c>
      <c r="C28" s="508">
        <f>SUM(C11:C20)</f>
        <v>250000</v>
      </c>
      <c r="D28" s="508">
        <f>SUM(D11:D27)</f>
        <v>3151072</v>
      </c>
      <c r="E28" s="509">
        <f>SUM(E11:E27)</f>
        <v>3025435</v>
      </c>
    </row>
    <row r="29" spans="1:5">
      <c r="C29" s="5"/>
    </row>
  </sheetData>
  <mergeCells count="10">
    <mergeCell ref="E9:E10"/>
    <mergeCell ref="A8:E8"/>
    <mergeCell ref="A4:E4"/>
    <mergeCell ref="A1:E1"/>
    <mergeCell ref="A3:D3"/>
    <mergeCell ref="C7:D7"/>
    <mergeCell ref="A9:A10"/>
    <mergeCell ref="B9:B10"/>
    <mergeCell ref="C9:C10"/>
    <mergeCell ref="D9:D10"/>
  </mergeCells>
  <phoneticPr fontId="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41"/>
  <sheetViews>
    <sheetView workbookViewId="0">
      <selection activeCell="I11" sqref="I11"/>
    </sheetView>
  </sheetViews>
  <sheetFormatPr defaultColWidth="9.109375" defaultRowHeight="13.2"/>
  <cols>
    <col min="1" max="1" width="11" style="1" customWidth="1"/>
    <col min="2" max="2" width="11.44140625" style="1" customWidth="1"/>
    <col min="3" max="3" width="12.6640625" style="1" customWidth="1"/>
    <col min="4" max="4" width="14.109375" style="1" hidden="1" customWidth="1"/>
    <col min="5" max="5" width="13.6640625" style="1" customWidth="1"/>
    <col min="6" max="6" width="6.88671875" style="1" hidden="1" customWidth="1"/>
    <col min="7" max="9" width="12.6640625" style="1" customWidth="1"/>
    <col min="10" max="16384" width="9.109375" style="1"/>
  </cols>
  <sheetData>
    <row r="1" spans="1:9" ht="15.75" customHeight="1">
      <c r="A1" s="562" t="s">
        <v>276</v>
      </c>
      <c r="B1" s="562"/>
      <c r="C1" s="562"/>
      <c r="D1" s="562"/>
      <c r="E1" s="562"/>
      <c r="F1" s="562"/>
      <c r="G1" s="562"/>
      <c r="H1" s="562"/>
      <c r="I1" s="562"/>
    </row>
    <row r="2" spans="1:9" s="76" customFormat="1" ht="15.75" customHeight="1"/>
    <row r="3" spans="1:9" ht="15.6">
      <c r="A3" s="3"/>
      <c r="B3" s="3"/>
      <c r="C3" s="3"/>
      <c r="D3" s="3"/>
      <c r="E3" s="3"/>
      <c r="F3" s="3"/>
    </row>
    <row r="4" spans="1:9" ht="15.6">
      <c r="A4" s="3"/>
      <c r="B4" s="18"/>
      <c r="C4" s="18"/>
      <c r="D4" s="18"/>
      <c r="E4" s="18"/>
      <c r="F4" s="18"/>
      <c r="G4" s="18"/>
    </row>
    <row r="5" spans="1:9" ht="15.6">
      <c r="A5" s="561" t="s">
        <v>253</v>
      </c>
      <c r="B5" s="561"/>
      <c r="C5" s="561"/>
      <c r="D5" s="561"/>
      <c r="E5" s="561"/>
      <c r="F5" s="561"/>
      <c r="G5" s="561"/>
      <c r="H5" s="561"/>
      <c r="I5" s="561"/>
    </row>
    <row r="6" spans="1:9" ht="15.6">
      <c r="A6" s="75"/>
      <c r="B6" s="75"/>
      <c r="C6" s="75"/>
      <c r="D6" s="75"/>
      <c r="E6" s="75"/>
      <c r="F6" s="75"/>
      <c r="G6" s="75"/>
    </row>
    <row r="7" spans="1:9" ht="15.6">
      <c r="A7" s="75"/>
      <c r="B7" s="75"/>
      <c r="C7" s="75"/>
      <c r="D7" s="75"/>
      <c r="E7" s="75"/>
      <c r="F7" s="75"/>
      <c r="G7" s="75"/>
    </row>
    <row r="8" spans="1:9" ht="15.6">
      <c r="A8" s="75"/>
      <c r="B8" s="75"/>
      <c r="C8" s="75"/>
      <c r="D8" s="75"/>
      <c r="E8" s="75"/>
      <c r="F8" s="75"/>
      <c r="G8" s="75"/>
    </row>
    <row r="9" spans="1:9" ht="15.6" hidden="1">
      <c r="A9" s="18"/>
      <c r="B9" s="18"/>
      <c r="C9" s="18"/>
      <c r="D9" s="18"/>
      <c r="E9" s="18"/>
      <c r="F9" s="18"/>
      <c r="G9" s="18"/>
    </row>
    <row r="10" spans="1:9" ht="38.25" customHeight="1">
      <c r="A10" s="114"/>
      <c r="B10" s="114"/>
      <c r="C10" s="114"/>
      <c r="D10" s="114"/>
      <c r="E10" s="114"/>
      <c r="F10" s="114"/>
      <c r="G10" s="118" t="s">
        <v>283</v>
      </c>
      <c r="H10" s="391" t="s">
        <v>282</v>
      </c>
      <c r="I10" s="391" t="s">
        <v>313</v>
      </c>
    </row>
    <row r="11" spans="1:9" ht="15.6">
      <c r="A11" s="563" t="s">
        <v>147</v>
      </c>
      <c r="B11" s="563"/>
      <c r="C11" s="563"/>
      <c r="D11" s="563"/>
      <c r="E11" s="563"/>
      <c r="F11" s="114"/>
      <c r="G11" s="116" t="s">
        <v>308</v>
      </c>
      <c r="H11" s="485" t="s">
        <v>308</v>
      </c>
      <c r="I11" s="485" t="s">
        <v>308</v>
      </c>
    </row>
    <row r="12" spans="1:9" ht="15.6">
      <c r="A12" s="563"/>
      <c r="B12" s="563"/>
      <c r="C12" s="563"/>
      <c r="D12" s="563"/>
      <c r="E12" s="563"/>
      <c r="F12" s="118"/>
      <c r="G12" s="119"/>
    </row>
    <row r="13" spans="1:9" ht="15.6">
      <c r="A13" s="559" t="s">
        <v>148</v>
      </c>
      <c r="B13" s="559"/>
      <c r="C13" s="559"/>
      <c r="D13" s="3"/>
      <c r="E13" s="120"/>
      <c r="F13" s="3"/>
      <c r="G13" s="116"/>
    </row>
    <row r="14" spans="1:9" ht="17.25" customHeight="1">
      <c r="A14" s="3"/>
      <c r="B14" s="3" t="s">
        <v>167</v>
      </c>
      <c r="C14" s="3"/>
      <c r="D14" s="3"/>
      <c r="E14" s="3"/>
      <c r="F14" s="16"/>
      <c r="G14" s="116"/>
    </row>
    <row r="15" spans="1:9" ht="15.6">
      <c r="A15" s="115"/>
      <c r="B15" s="122" t="s">
        <v>168</v>
      </c>
      <c r="C15" s="122"/>
      <c r="D15" s="115"/>
      <c r="E15" s="123"/>
      <c r="F15" s="123"/>
      <c r="G15" s="115"/>
    </row>
    <row r="16" spans="1:9" ht="15.6">
      <c r="A16" s="115"/>
      <c r="B16" s="560" t="s">
        <v>233</v>
      </c>
      <c r="C16" s="560"/>
      <c r="D16" s="115"/>
      <c r="E16" s="123"/>
      <c r="F16" s="123"/>
      <c r="G16" s="115"/>
    </row>
    <row r="17" spans="1:9" ht="15.6">
      <c r="A17" s="115"/>
      <c r="B17" s="233" t="s">
        <v>222</v>
      </c>
      <c r="C17" s="233"/>
      <c r="D17" s="115"/>
      <c r="E17" s="123"/>
      <c r="F17" s="123"/>
      <c r="G17" s="115"/>
    </row>
    <row r="18" spans="1:9" ht="15.6">
      <c r="A18" s="115"/>
      <c r="B18" s="233" t="s">
        <v>234</v>
      </c>
      <c r="C18" s="203"/>
      <c r="D18" s="115"/>
      <c r="E18" s="123"/>
      <c r="F18" s="123"/>
      <c r="G18" s="115"/>
    </row>
    <row r="19" spans="1:9" ht="15.6">
      <c r="A19" s="115"/>
      <c r="B19" s="203"/>
      <c r="C19" s="203"/>
      <c r="D19" s="115"/>
      <c r="E19" s="123"/>
      <c r="F19" s="123"/>
      <c r="G19" s="115"/>
    </row>
    <row r="20" spans="1:9" ht="15.6">
      <c r="A20" s="115"/>
      <c r="B20" s="122"/>
      <c r="C20" s="122"/>
      <c r="D20" s="115"/>
      <c r="E20" s="123"/>
      <c r="F20" s="123"/>
      <c r="G20" s="115"/>
    </row>
    <row r="21" spans="1:9" ht="15.6">
      <c r="A21" s="124" t="s">
        <v>149</v>
      </c>
      <c r="B21" s="124"/>
      <c r="C21" s="124"/>
      <c r="D21" s="124"/>
      <c r="E21" s="115"/>
      <c r="F21" s="115"/>
      <c r="G21" s="125" t="s">
        <v>235</v>
      </c>
      <c r="H21" s="485" t="s">
        <v>235</v>
      </c>
      <c r="I21" s="485" t="s">
        <v>235</v>
      </c>
    </row>
    <row r="22" spans="1:9" ht="15.75" customHeight="1">
      <c r="A22" s="3"/>
      <c r="B22" s="115"/>
      <c r="C22" s="3"/>
      <c r="D22" s="115"/>
      <c r="E22" s="115"/>
      <c r="F22" s="3"/>
      <c r="G22" s="115"/>
    </row>
    <row r="23" spans="1:9" ht="18" customHeight="1">
      <c r="A23" s="3" t="s">
        <v>219</v>
      </c>
      <c r="B23" s="3"/>
      <c r="C23" s="3"/>
      <c r="D23" s="115"/>
      <c r="E23" s="120" t="s">
        <v>235</v>
      </c>
      <c r="F23" s="3"/>
      <c r="G23" s="124"/>
    </row>
    <row r="24" spans="1:9" ht="15.75" customHeight="1">
      <c r="A24" s="3"/>
      <c r="B24" s="122" t="s">
        <v>220</v>
      </c>
      <c r="C24" s="3"/>
      <c r="D24" s="115"/>
      <c r="E24" s="115"/>
      <c r="F24" s="3"/>
      <c r="G24" s="115"/>
    </row>
    <row r="25" spans="1:9" ht="15.75" customHeight="1">
      <c r="A25" s="3"/>
      <c r="B25" s="122" t="s">
        <v>221</v>
      </c>
      <c r="C25" s="3"/>
      <c r="D25" s="115"/>
      <c r="E25" s="115"/>
      <c r="F25" s="3"/>
      <c r="G25" s="3"/>
    </row>
    <row r="26" spans="1:9" s="12" customFormat="1" ht="15.75" customHeight="1">
      <c r="A26" s="3"/>
      <c r="B26" s="3"/>
      <c r="C26" s="3"/>
      <c r="D26" s="3"/>
      <c r="E26" s="124" t="s">
        <v>7</v>
      </c>
      <c r="F26" s="3"/>
      <c r="G26" s="485" t="s">
        <v>309</v>
      </c>
      <c r="H26" s="485" t="s">
        <v>309</v>
      </c>
      <c r="I26" s="485" t="s">
        <v>309</v>
      </c>
    </row>
    <row r="27" spans="1:9" ht="18" customHeight="1">
      <c r="A27" s="3"/>
      <c r="B27" s="123"/>
      <c r="C27" s="123"/>
      <c r="D27" s="123"/>
      <c r="E27" s="123"/>
      <c r="F27" s="123"/>
      <c r="G27" s="3"/>
    </row>
    <row r="28" spans="1:9" ht="18" customHeight="1">
      <c r="A28" s="126"/>
      <c r="B28" s="126"/>
      <c r="C28" s="3"/>
      <c r="D28" s="3"/>
      <c r="E28" s="3"/>
      <c r="F28" s="3"/>
      <c r="G28" s="3"/>
    </row>
    <row r="29" spans="1:9" ht="18" customHeight="1">
      <c r="A29" s="115"/>
      <c r="B29" s="115"/>
      <c r="C29" s="115"/>
      <c r="D29" s="115"/>
      <c r="E29" s="123"/>
      <c r="F29" s="123"/>
      <c r="G29" s="115"/>
    </row>
    <row r="30" spans="1:9" ht="18" customHeight="1">
      <c r="A30" s="3"/>
      <c r="B30" s="115"/>
      <c r="C30" s="3"/>
      <c r="D30" s="115"/>
      <c r="E30" s="115"/>
      <c r="F30" s="115"/>
      <c r="G30" s="127"/>
    </row>
    <row r="31" spans="1:9" ht="18" customHeight="1">
      <c r="A31" s="3"/>
      <c r="B31" s="115"/>
      <c r="C31" s="3"/>
      <c r="D31" s="115"/>
      <c r="E31" s="115"/>
      <c r="F31" s="3"/>
      <c r="G31" s="115"/>
    </row>
    <row r="32" spans="1:9" ht="18" customHeight="1">
      <c r="A32" s="3"/>
      <c r="B32" s="115"/>
      <c r="C32" s="3"/>
      <c r="D32" s="115"/>
      <c r="E32" s="115"/>
      <c r="F32" s="3"/>
      <c r="G32" s="3"/>
    </row>
    <row r="33" spans="1:7" ht="18" customHeight="1">
      <c r="A33" s="3"/>
      <c r="B33" s="3"/>
      <c r="C33" s="3"/>
      <c r="D33" s="3"/>
      <c r="E33" s="3"/>
      <c r="F33" s="3"/>
      <c r="G33" s="3"/>
    </row>
    <row r="34" spans="1:7" ht="18" customHeight="1">
      <c r="A34" s="3"/>
      <c r="B34" s="123"/>
      <c r="C34" s="123"/>
      <c r="D34" s="123"/>
      <c r="E34" s="123"/>
      <c r="F34" s="123"/>
      <c r="G34" s="3"/>
    </row>
    <row r="35" spans="1:7" ht="18" customHeight="1">
      <c r="A35" s="126"/>
      <c r="B35" s="126"/>
      <c r="C35" s="3"/>
      <c r="D35" s="3"/>
      <c r="E35" s="3"/>
      <c r="F35" s="3"/>
      <c r="G35" s="3"/>
    </row>
    <row r="36" spans="1:7" ht="18" customHeight="1">
      <c r="A36" s="3"/>
      <c r="B36" s="123"/>
      <c r="C36" s="123"/>
      <c r="D36" s="123"/>
      <c r="E36" s="123"/>
      <c r="F36" s="123"/>
      <c r="G36" s="3"/>
    </row>
    <row r="37" spans="1:7" ht="18" customHeight="1">
      <c r="A37" s="3"/>
      <c r="B37" s="3"/>
      <c r="C37" s="3"/>
      <c r="D37" s="3"/>
      <c r="E37" s="3"/>
      <c r="F37" s="3"/>
      <c r="G37" s="3"/>
    </row>
    <row r="38" spans="1:7" ht="18" customHeight="1">
      <c r="A38" s="115"/>
      <c r="B38" s="115"/>
      <c r="C38" s="115"/>
      <c r="D38" s="115"/>
      <c r="E38" s="115"/>
      <c r="F38" s="115"/>
      <c r="G38" s="3"/>
    </row>
    <row r="39" spans="1:7" ht="18" customHeight="1">
      <c r="A39" s="115"/>
      <c r="B39" s="115"/>
      <c r="C39" s="115"/>
      <c r="D39" s="115"/>
      <c r="E39" s="115"/>
      <c r="F39" s="115"/>
      <c r="G39" s="3"/>
    </row>
    <row r="40" spans="1:7" ht="18" customHeight="1">
      <c r="A40" s="115"/>
      <c r="B40" s="115"/>
      <c r="C40" s="115"/>
      <c r="D40" s="115"/>
      <c r="E40" s="115"/>
      <c r="F40" s="115"/>
      <c r="G40" s="3"/>
    </row>
    <row r="41" spans="1:7" ht="18" customHeight="1">
      <c r="A41" s="115"/>
      <c r="B41" s="115"/>
      <c r="C41" s="115"/>
      <c r="D41" s="115"/>
      <c r="E41" s="115"/>
      <c r="F41" s="115"/>
      <c r="G41" s="3"/>
    </row>
  </sheetData>
  <mergeCells count="5">
    <mergeCell ref="A13:C13"/>
    <mergeCell ref="B16:C16"/>
    <mergeCell ref="A5:I5"/>
    <mergeCell ref="A1:I1"/>
    <mergeCell ref="A11:E12"/>
  </mergeCells>
  <phoneticPr fontId="1" type="noConversion"/>
  <printOptions horizontalCentered="1"/>
  <pageMargins left="0.78740157480314965" right="0.78740157480314965" top="0.59055118110236227" bottom="0.59055118110236227" header="0.51181102362204722" footer="0.51181102362204722"/>
  <pageSetup paperSize="9" orientation="portrait" horizont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0"/>
  <sheetViews>
    <sheetView workbookViewId="0">
      <selection activeCell="I8" sqref="I8"/>
    </sheetView>
  </sheetViews>
  <sheetFormatPr defaultRowHeight="13.2"/>
  <cols>
    <col min="3" max="3" width="12.6640625" customWidth="1"/>
    <col min="5" max="5" width="8.6640625" customWidth="1"/>
    <col min="6" max="6" width="9.109375" hidden="1" customWidth="1"/>
    <col min="7" max="7" width="12.6640625" customWidth="1"/>
    <col min="8" max="8" width="12.5546875" customWidth="1"/>
    <col min="9" max="9" width="12.6640625" customWidth="1"/>
  </cols>
  <sheetData>
    <row r="1" spans="1:9" ht="15.6">
      <c r="A1" s="513" t="s">
        <v>277</v>
      </c>
      <c r="B1" s="513"/>
      <c r="C1" s="513"/>
      <c r="D1" s="513"/>
      <c r="E1" s="513"/>
      <c r="F1" s="513"/>
      <c r="G1" s="513"/>
      <c r="H1" s="513"/>
      <c r="I1" s="513"/>
    </row>
    <row r="2" spans="1:9" ht="15.6">
      <c r="A2" s="64"/>
      <c r="B2" s="64"/>
      <c r="C2" s="64"/>
      <c r="D2" s="64"/>
      <c r="E2" s="64"/>
      <c r="F2" s="64"/>
      <c r="G2" s="64"/>
      <c r="H2" s="64"/>
      <c r="I2" s="64"/>
    </row>
    <row r="3" spans="1:9" ht="15.6">
      <c r="A3" s="64"/>
      <c r="B3" s="64"/>
      <c r="C3" s="64"/>
      <c r="D3" s="64"/>
      <c r="E3" s="64"/>
      <c r="F3" s="64"/>
      <c r="G3" s="64"/>
      <c r="H3" s="64"/>
      <c r="I3" s="64"/>
    </row>
    <row r="4" spans="1:9" ht="15.6">
      <c r="A4" s="31"/>
      <c r="B4" s="64"/>
      <c r="C4" s="31" t="s">
        <v>178</v>
      </c>
      <c r="D4" s="31"/>
      <c r="E4" s="31"/>
      <c r="F4" s="31"/>
      <c r="G4" s="31"/>
      <c r="H4" s="64"/>
      <c r="I4" s="64"/>
    </row>
    <row r="5" spans="1:9" ht="15.6">
      <c r="A5" s="64"/>
      <c r="B5" s="64"/>
      <c r="C5" s="64"/>
      <c r="D5" s="64"/>
      <c r="E5" s="64"/>
      <c r="F5" s="64"/>
      <c r="G5" s="64"/>
      <c r="H5" s="64"/>
      <c r="I5" s="64"/>
    </row>
    <row r="6" spans="1:9" ht="15.6">
      <c r="A6" s="64"/>
      <c r="B6" s="64"/>
      <c r="C6" s="64"/>
      <c r="D6" s="64"/>
      <c r="E6" s="64"/>
      <c r="F6" s="64"/>
      <c r="G6" s="64"/>
      <c r="H6" s="64"/>
      <c r="I6" s="64"/>
    </row>
    <row r="7" spans="1:9" ht="46.8">
      <c r="A7" s="31" t="s">
        <v>194</v>
      </c>
      <c r="B7" s="64"/>
      <c r="C7" s="64"/>
      <c r="D7" s="64"/>
      <c r="E7" s="64"/>
      <c r="F7" s="64"/>
      <c r="G7" s="392" t="s">
        <v>283</v>
      </c>
      <c r="H7" s="392" t="s">
        <v>282</v>
      </c>
      <c r="I7" s="392" t="s">
        <v>315</v>
      </c>
    </row>
    <row r="8" spans="1:9" ht="15.6">
      <c r="A8" s="64"/>
      <c r="B8" s="64"/>
      <c r="C8" s="64"/>
      <c r="D8" s="64"/>
      <c r="E8" s="64"/>
      <c r="F8" s="64"/>
      <c r="G8" s="64"/>
      <c r="H8" s="64"/>
      <c r="I8" s="64"/>
    </row>
    <row r="9" spans="1:9" ht="15.6">
      <c r="A9" s="64"/>
      <c r="B9" s="64"/>
      <c r="C9" s="64"/>
      <c r="D9" s="64"/>
      <c r="E9" s="64"/>
      <c r="F9" s="64"/>
      <c r="G9" s="64"/>
      <c r="H9" s="64"/>
      <c r="I9" s="64"/>
    </row>
    <row r="10" spans="1:9" ht="15.6">
      <c r="A10" s="77" t="s">
        <v>195</v>
      </c>
      <c r="B10" s="77"/>
      <c r="C10" s="64"/>
      <c r="D10" s="64"/>
      <c r="E10" s="64"/>
      <c r="F10" s="64"/>
      <c r="G10" s="69" t="s">
        <v>235</v>
      </c>
      <c r="H10" s="69" t="s">
        <v>286</v>
      </c>
      <c r="I10" s="69" t="s">
        <v>286</v>
      </c>
    </row>
    <row r="11" spans="1:9" ht="15.6">
      <c r="A11" s="64"/>
      <c r="B11" s="64" t="s">
        <v>196</v>
      </c>
      <c r="C11" s="64"/>
      <c r="D11" s="64">
        <v>10</v>
      </c>
      <c r="E11" s="64" t="s">
        <v>218</v>
      </c>
      <c r="F11" s="64"/>
      <c r="G11" s="64"/>
      <c r="H11" s="69"/>
      <c r="I11" s="69"/>
    </row>
    <row r="12" spans="1:9" ht="15.6">
      <c r="A12" s="77"/>
      <c r="B12" s="77"/>
      <c r="C12" s="77"/>
      <c r="D12" s="77"/>
      <c r="E12" s="77"/>
      <c r="F12" s="64"/>
      <c r="G12" s="77"/>
      <c r="H12" s="69"/>
      <c r="I12" s="69"/>
    </row>
    <row r="13" spans="1:9" ht="15.6">
      <c r="A13" s="64"/>
      <c r="B13" s="64"/>
      <c r="C13" s="64"/>
      <c r="D13" s="64"/>
      <c r="E13" s="64"/>
      <c r="F13" s="64"/>
      <c r="G13" s="64"/>
      <c r="H13" s="69"/>
      <c r="I13" s="69"/>
    </row>
    <row r="14" spans="1:9" ht="15.6">
      <c r="A14" s="64" t="s">
        <v>284</v>
      </c>
      <c r="B14" s="64"/>
      <c r="C14" s="64"/>
      <c r="D14" s="64">
        <v>7</v>
      </c>
      <c r="E14" s="77" t="s">
        <v>218</v>
      </c>
      <c r="F14" s="68"/>
      <c r="G14" s="69" t="s">
        <v>232</v>
      </c>
      <c r="H14" s="69" t="s">
        <v>232</v>
      </c>
      <c r="I14" s="69" t="s">
        <v>232</v>
      </c>
    </row>
    <row r="15" spans="1:9" ht="15.6">
      <c r="A15" s="64"/>
      <c r="B15" s="64"/>
      <c r="C15" s="64"/>
      <c r="D15" s="64"/>
      <c r="E15" s="64"/>
      <c r="F15" s="64"/>
      <c r="G15" s="64"/>
      <c r="H15" s="69"/>
      <c r="I15" s="69"/>
    </row>
    <row r="16" spans="1:9" ht="15.6">
      <c r="A16" s="564" t="s">
        <v>7</v>
      </c>
      <c r="B16" s="564"/>
      <c r="C16" s="564"/>
      <c r="D16" s="64"/>
      <c r="E16" s="64"/>
      <c r="F16" s="64"/>
      <c r="G16" s="69" t="s">
        <v>261</v>
      </c>
      <c r="H16" s="69" t="s">
        <v>285</v>
      </c>
      <c r="I16" s="69" t="s">
        <v>285</v>
      </c>
    </row>
    <row r="17" spans="1:9" ht="15.6">
      <c r="A17" s="64"/>
      <c r="B17" s="64"/>
      <c r="C17" s="64"/>
      <c r="D17" s="64"/>
      <c r="E17" s="64"/>
      <c r="F17" s="64"/>
      <c r="G17" s="64"/>
      <c r="H17" s="64"/>
      <c r="I17" s="64"/>
    </row>
    <row r="18" spans="1:9" ht="15.6">
      <c r="A18" s="64"/>
      <c r="B18" s="64"/>
      <c r="C18" s="64"/>
      <c r="D18" s="64"/>
      <c r="E18" s="64"/>
      <c r="F18" s="64"/>
      <c r="G18" s="64"/>
      <c r="H18" s="64"/>
      <c r="I18" s="64"/>
    </row>
    <row r="19" spans="1:9" ht="15.6">
      <c r="A19" s="64"/>
      <c r="B19" s="64"/>
      <c r="C19" s="64"/>
      <c r="D19" s="64"/>
      <c r="E19" s="64"/>
      <c r="F19" s="64"/>
      <c r="G19" s="64"/>
      <c r="H19" s="64"/>
      <c r="I19" s="64"/>
    </row>
    <row r="20" spans="1:9" ht="15.6">
      <c r="A20" s="64"/>
      <c r="B20" s="64"/>
      <c r="C20" s="64"/>
      <c r="D20" s="64"/>
      <c r="E20" s="64"/>
      <c r="F20" s="64"/>
      <c r="G20" s="64"/>
      <c r="H20" s="64"/>
      <c r="I20" s="64"/>
    </row>
  </sheetData>
  <mergeCells count="2">
    <mergeCell ref="A16:C16"/>
    <mergeCell ref="A1:I1"/>
  </mergeCells>
  <phoneticPr fontId="0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3"/>
  <sheetViews>
    <sheetView workbookViewId="0">
      <selection activeCell="A15" sqref="A15"/>
    </sheetView>
  </sheetViews>
  <sheetFormatPr defaultRowHeight="13.2"/>
  <cols>
    <col min="1" max="1" width="26.5546875" customWidth="1"/>
    <col min="2" max="2" width="12.6640625" customWidth="1"/>
    <col min="3" max="3" width="12.109375" customWidth="1"/>
    <col min="4" max="4" width="15.88671875" customWidth="1"/>
    <col min="5" max="5" width="17.6640625" customWidth="1"/>
  </cols>
  <sheetData>
    <row r="1" spans="1:6" ht="15.6">
      <c r="A1" s="513" t="s">
        <v>279</v>
      </c>
      <c r="B1" s="513"/>
      <c r="C1" s="513"/>
      <c r="D1" s="513"/>
      <c r="E1" s="513"/>
      <c r="F1" s="64"/>
    </row>
    <row r="2" spans="1:6" ht="15.6">
      <c r="A2" s="64"/>
      <c r="B2" s="64"/>
      <c r="C2" s="64"/>
      <c r="D2" s="64"/>
      <c r="E2" s="64"/>
      <c r="F2" s="64"/>
    </row>
    <row r="3" spans="1:6" ht="15.6">
      <c r="A3" s="64"/>
      <c r="B3" s="64"/>
      <c r="C3" s="64"/>
      <c r="D3" s="64"/>
      <c r="E3" s="64"/>
      <c r="F3" s="64"/>
    </row>
    <row r="4" spans="1:6" ht="15.6">
      <c r="A4" s="514" t="s">
        <v>169</v>
      </c>
      <c r="B4" s="514"/>
      <c r="C4" s="514"/>
      <c r="D4" s="514"/>
      <c r="E4" s="514"/>
      <c r="F4" s="64"/>
    </row>
    <row r="5" spans="1:6" ht="28.5" customHeight="1">
      <c r="A5" s="66"/>
      <c r="B5" s="66"/>
      <c r="C5" s="66"/>
      <c r="D5" s="68"/>
      <c r="E5" s="64"/>
      <c r="F5" s="64"/>
    </row>
    <row r="6" spans="1:6" ht="15.75" customHeight="1" thickBot="1">
      <c r="A6" s="31" t="s">
        <v>254</v>
      </c>
      <c r="B6" s="64"/>
      <c r="C6" s="64"/>
      <c r="E6" s="65" t="s">
        <v>191</v>
      </c>
      <c r="F6" s="64"/>
    </row>
    <row r="7" spans="1:6" ht="75" customHeight="1" thickBot="1">
      <c r="A7" s="247" t="s">
        <v>170</v>
      </c>
      <c r="B7" s="503" t="s">
        <v>312</v>
      </c>
      <c r="C7" s="503" t="s">
        <v>316</v>
      </c>
      <c r="D7" s="503" t="s">
        <v>318</v>
      </c>
      <c r="E7" s="504" t="s">
        <v>317</v>
      </c>
      <c r="F7" s="64"/>
    </row>
    <row r="8" spans="1:6" ht="39" customHeight="1">
      <c r="A8" s="252" t="s">
        <v>311</v>
      </c>
      <c r="B8" s="235">
        <v>68223651</v>
      </c>
      <c r="C8" s="235">
        <v>0</v>
      </c>
      <c r="D8" s="235">
        <v>33312926</v>
      </c>
      <c r="E8" s="234">
        <v>34910725</v>
      </c>
      <c r="F8" s="64"/>
    </row>
    <row r="9" spans="1:6" ht="51.75" customHeight="1" thickBot="1">
      <c r="A9" s="248"/>
      <c r="B9" s="236"/>
      <c r="C9" s="237"/>
      <c r="D9" s="237"/>
      <c r="E9" s="238"/>
      <c r="F9" s="64"/>
    </row>
    <row r="10" spans="1:6" ht="20.25" customHeight="1">
      <c r="A10" s="249"/>
      <c r="B10" s="64"/>
      <c r="C10" s="64"/>
      <c r="D10" s="64"/>
      <c r="E10" s="64"/>
      <c r="F10" s="64"/>
    </row>
    <row r="11" spans="1:6" ht="15.6">
      <c r="A11" s="64"/>
      <c r="B11" s="64"/>
      <c r="C11" s="64"/>
      <c r="D11" s="64"/>
      <c r="E11" s="64"/>
      <c r="F11" s="64"/>
    </row>
    <row r="12" spans="1:6" ht="15.6">
      <c r="A12" s="64"/>
      <c r="B12" s="64"/>
      <c r="C12" s="64"/>
      <c r="D12" s="64"/>
      <c r="E12" s="64"/>
      <c r="F12" s="64"/>
    </row>
    <row r="13" spans="1:6" ht="15.6">
      <c r="A13" s="64"/>
      <c r="B13" s="64"/>
      <c r="C13" s="64"/>
      <c r="D13" s="64"/>
      <c r="E13" s="64"/>
      <c r="F13" s="64"/>
    </row>
    <row r="14" spans="1:6" ht="15.6">
      <c r="A14" s="64"/>
      <c r="B14" s="64"/>
      <c r="C14" s="64"/>
      <c r="D14" s="64"/>
      <c r="E14" s="64"/>
      <c r="F14" s="64"/>
    </row>
    <row r="15" spans="1:6" ht="15.6">
      <c r="A15" s="64"/>
      <c r="B15" s="64"/>
      <c r="C15" s="64"/>
      <c r="D15" s="64"/>
      <c r="E15" s="64"/>
      <c r="F15" s="64"/>
    </row>
    <row r="16" spans="1:6" ht="15.6">
      <c r="A16" s="64"/>
      <c r="B16" s="64"/>
      <c r="C16" s="64"/>
      <c r="D16" s="64"/>
      <c r="E16" s="64"/>
      <c r="F16" s="64"/>
    </row>
    <row r="17" spans="1:6" ht="15.6">
      <c r="A17" s="64"/>
      <c r="B17" s="64"/>
      <c r="C17" s="64"/>
      <c r="D17" s="64"/>
      <c r="E17" s="64"/>
      <c r="F17" s="64"/>
    </row>
    <row r="18" spans="1:6" ht="15.6">
      <c r="A18" s="64"/>
      <c r="B18" s="64"/>
      <c r="C18" s="64"/>
      <c r="D18" s="64"/>
      <c r="E18" s="64"/>
      <c r="F18" s="64"/>
    </row>
    <row r="19" spans="1:6" ht="15.6">
      <c r="A19" s="64"/>
      <c r="B19" s="64"/>
      <c r="C19" s="64"/>
      <c r="D19" s="64"/>
      <c r="E19" s="64"/>
      <c r="F19" s="64"/>
    </row>
    <row r="20" spans="1:6" ht="15.6">
      <c r="A20" s="64"/>
      <c r="B20" s="64"/>
      <c r="C20" s="64"/>
      <c r="D20" s="64"/>
      <c r="E20" s="64"/>
      <c r="F20" s="64"/>
    </row>
    <row r="21" spans="1:6" ht="15.6">
      <c r="A21" s="64"/>
      <c r="B21" s="64"/>
      <c r="C21" s="64"/>
      <c r="D21" s="64"/>
      <c r="E21" s="64"/>
      <c r="F21" s="64"/>
    </row>
    <row r="22" spans="1:6" ht="15.6">
      <c r="A22" s="64"/>
      <c r="B22" s="64"/>
      <c r="C22" s="64"/>
      <c r="D22" s="64"/>
      <c r="E22" s="64"/>
      <c r="F22" s="64"/>
    </row>
    <row r="23" spans="1:6" ht="15.6">
      <c r="A23" s="64"/>
      <c r="B23" s="64"/>
      <c r="C23" s="64"/>
      <c r="D23" s="64"/>
      <c r="E23" s="64"/>
      <c r="F23" s="64"/>
    </row>
    <row r="24" spans="1:6" ht="15.6">
      <c r="A24" s="64"/>
      <c r="B24" s="64"/>
      <c r="C24" s="64"/>
      <c r="D24" s="64"/>
      <c r="E24" s="64"/>
      <c r="F24" s="64"/>
    </row>
    <row r="25" spans="1:6" ht="15.6">
      <c r="A25" s="64"/>
      <c r="B25" s="64"/>
      <c r="C25" s="64"/>
      <c r="D25" s="64"/>
      <c r="E25" s="64"/>
      <c r="F25" s="64"/>
    </row>
    <row r="26" spans="1:6" ht="15.6">
      <c r="A26" s="64"/>
      <c r="B26" s="64"/>
      <c r="C26" s="64"/>
      <c r="D26" s="64"/>
      <c r="E26" s="64"/>
      <c r="F26" s="64"/>
    </row>
    <row r="27" spans="1:6" ht="15.6">
      <c r="A27" s="64"/>
      <c r="B27" s="64"/>
      <c r="C27" s="64"/>
      <c r="D27" s="64"/>
      <c r="E27" s="64"/>
      <c r="F27" s="64"/>
    </row>
    <row r="28" spans="1:6" ht="15.6">
      <c r="A28" s="64"/>
      <c r="B28" s="64"/>
      <c r="C28" s="64"/>
      <c r="D28" s="64"/>
      <c r="E28" s="64"/>
      <c r="F28" s="64"/>
    </row>
    <row r="29" spans="1:6" ht="15.6">
      <c r="A29" s="64"/>
      <c r="B29" s="64"/>
      <c r="C29" s="64"/>
      <c r="D29" s="64"/>
      <c r="E29" s="64"/>
      <c r="F29" s="64"/>
    </row>
    <row r="30" spans="1:6" ht="15.6">
      <c r="A30" s="64"/>
      <c r="B30" s="64"/>
      <c r="C30" s="64"/>
      <c r="D30" s="64"/>
      <c r="E30" s="64"/>
      <c r="F30" s="64"/>
    </row>
    <row r="31" spans="1:6" ht="15.6">
      <c r="A31" s="64"/>
      <c r="B31" s="64"/>
      <c r="C31" s="64"/>
      <c r="D31" s="64"/>
      <c r="E31" s="64"/>
      <c r="F31" s="64"/>
    </row>
    <row r="32" spans="1:6" ht="15.6">
      <c r="A32" s="64"/>
      <c r="B32" s="64"/>
      <c r="C32" s="64"/>
      <c r="D32" s="64"/>
      <c r="E32" s="64"/>
      <c r="F32" s="64"/>
    </row>
    <row r="33" spans="1:6" ht="15.6">
      <c r="A33" s="64"/>
      <c r="B33" s="64"/>
      <c r="C33" s="64"/>
      <c r="D33" s="64"/>
      <c r="E33" s="64"/>
      <c r="F33" s="64"/>
    </row>
    <row r="34" spans="1:6" ht="15.6">
      <c r="A34" s="64"/>
      <c r="B34" s="64"/>
      <c r="C34" s="64"/>
      <c r="D34" s="64"/>
      <c r="E34" s="64"/>
      <c r="F34" s="64"/>
    </row>
    <row r="35" spans="1:6" ht="15.6">
      <c r="A35" s="64"/>
      <c r="B35" s="64"/>
      <c r="C35" s="64"/>
      <c r="D35" s="64"/>
      <c r="E35" s="64"/>
      <c r="F35" s="64"/>
    </row>
    <row r="36" spans="1:6" ht="15.6">
      <c r="A36" s="64"/>
      <c r="B36" s="64"/>
      <c r="C36" s="64"/>
      <c r="D36" s="64"/>
      <c r="E36" s="64"/>
      <c r="F36" s="64"/>
    </row>
    <row r="37" spans="1:6" ht="15.6">
      <c r="A37" s="64"/>
      <c r="B37" s="64"/>
      <c r="C37" s="64"/>
      <c r="D37" s="64"/>
      <c r="E37" s="64"/>
      <c r="F37" s="64"/>
    </row>
    <row r="38" spans="1:6" ht="15">
      <c r="A38" s="78"/>
      <c r="B38" s="78"/>
      <c r="C38" s="78"/>
      <c r="D38" s="78"/>
      <c r="E38" s="78"/>
      <c r="F38" s="78"/>
    </row>
    <row r="39" spans="1:6" ht="15">
      <c r="A39" s="78"/>
      <c r="B39" s="78"/>
      <c r="C39" s="78"/>
      <c r="D39" s="78"/>
      <c r="E39" s="78"/>
      <c r="F39" s="78"/>
    </row>
    <row r="40" spans="1:6" ht="15">
      <c r="A40" s="78"/>
      <c r="B40" s="78"/>
      <c r="C40" s="78"/>
      <c r="D40" s="78"/>
      <c r="E40" s="78"/>
      <c r="F40" s="78"/>
    </row>
    <row r="41" spans="1:6" ht="15">
      <c r="A41" s="78"/>
      <c r="B41" s="78"/>
      <c r="C41" s="78"/>
      <c r="D41" s="78"/>
      <c r="E41" s="78"/>
      <c r="F41" s="78"/>
    </row>
    <row r="42" spans="1:6" ht="15">
      <c r="A42" s="78"/>
      <c r="B42" s="78"/>
      <c r="C42" s="78"/>
      <c r="D42" s="78"/>
      <c r="E42" s="78"/>
      <c r="F42" s="78"/>
    </row>
    <row r="43" spans="1:6" ht="15">
      <c r="A43" s="78"/>
      <c r="B43" s="78"/>
      <c r="C43" s="78"/>
      <c r="D43" s="78"/>
      <c r="E43" s="78"/>
      <c r="F43" s="78"/>
    </row>
  </sheetData>
  <mergeCells count="2">
    <mergeCell ref="A4:E4"/>
    <mergeCell ref="A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8"/>
  <sheetViews>
    <sheetView workbookViewId="0">
      <selection activeCell="D12" sqref="D12"/>
    </sheetView>
  </sheetViews>
  <sheetFormatPr defaultRowHeight="13.2"/>
  <cols>
    <col min="1" max="1" width="23.21875" customWidth="1"/>
    <col min="2" max="5" width="15.6640625" customWidth="1"/>
    <col min="9" max="9" width="10.44140625" customWidth="1"/>
    <col min="10" max="10" width="21.88671875" customWidth="1"/>
  </cols>
  <sheetData>
    <row r="1" spans="1:13" ht="15.6">
      <c r="A1" s="513" t="s">
        <v>278</v>
      </c>
      <c r="B1" s="513"/>
      <c r="C1" s="513"/>
      <c r="D1" s="513"/>
      <c r="E1" s="513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6">
      <c r="A3" s="33"/>
      <c r="B3" s="1"/>
      <c r="C3" s="1"/>
      <c r="D3" s="1"/>
      <c r="E3" s="16"/>
      <c r="F3" s="16"/>
      <c r="G3" s="1"/>
      <c r="H3" s="1"/>
      <c r="I3" s="1"/>
      <c r="J3" s="1"/>
      <c r="K3" s="1"/>
      <c r="L3" s="17"/>
      <c r="M3" s="16"/>
    </row>
    <row r="4" spans="1:13" ht="15.6">
      <c r="A4" s="565" t="s">
        <v>255</v>
      </c>
      <c r="B4" s="565"/>
      <c r="C4" s="565"/>
      <c r="D4" s="565"/>
      <c r="E4" s="565"/>
      <c r="F4" s="1"/>
      <c r="G4" s="1"/>
      <c r="H4" s="1"/>
      <c r="I4" s="1"/>
      <c r="J4" s="1"/>
      <c r="K4" s="1"/>
      <c r="L4" s="1"/>
      <c r="M4" s="1"/>
    </row>
    <row r="5" spans="1:13" ht="15.6">
      <c r="A5" s="79"/>
      <c r="B5" s="79"/>
      <c r="C5" s="79"/>
      <c r="D5" s="79"/>
      <c r="E5" s="79"/>
      <c r="F5" s="1"/>
      <c r="G5" s="1"/>
      <c r="H5" s="1"/>
      <c r="I5" s="1"/>
      <c r="J5" s="1"/>
      <c r="K5" s="1"/>
      <c r="L5" s="1"/>
      <c r="M5" s="1"/>
    </row>
    <row r="6" spans="1:13" ht="15.6">
      <c r="A6" s="79"/>
      <c r="B6" s="79"/>
      <c r="C6" s="79"/>
      <c r="D6" s="79"/>
      <c r="E6" s="79"/>
      <c r="F6" s="1"/>
      <c r="G6" s="1"/>
      <c r="H6" s="1"/>
      <c r="I6" s="1"/>
      <c r="J6" s="1"/>
      <c r="K6" s="1"/>
      <c r="L6" s="1"/>
      <c r="M6" s="1"/>
    </row>
    <row r="7" spans="1:13" ht="15.6">
      <c r="A7" s="1"/>
      <c r="B7" s="1"/>
      <c r="C7" s="18"/>
      <c r="D7" s="18"/>
      <c r="E7" s="18"/>
      <c r="F7" s="18"/>
      <c r="G7" s="18"/>
      <c r="H7" s="18"/>
      <c r="I7" s="1"/>
      <c r="J7" s="1"/>
      <c r="K7" s="1"/>
      <c r="L7" s="1"/>
      <c r="M7" s="1"/>
    </row>
    <row r="8" spans="1:13" ht="13.8" thickBot="1">
      <c r="A8" s="1"/>
      <c r="B8" s="1"/>
      <c r="C8" s="26"/>
      <c r="D8" s="26"/>
      <c r="E8" s="26" t="s">
        <v>190</v>
      </c>
      <c r="F8" s="1"/>
      <c r="G8" s="1"/>
      <c r="H8" s="1"/>
      <c r="I8" s="1"/>
      <c r="J8" s="1"/>
      <c r="K8" s="1"/>
      <c r="L8" s="1"/>
      <c r="M8" s="1"/>
    </row>
    <row r="9" spans="1:13" ht="48.75" customHeight="1">
      <c r="A9" s="393" t="s">
        <v>0</v>
      </c>
      <c r="B9" s="339" t="s">
        <v>171</v>
      </c>
      <c r="C9" s="339" t="s">
        <v>56</v>
      </c>
      <c r="D9" s="413" t="s">
        <v>282</v>
      </c>
      <c r="E9" s="174" t="s">
        <v>27</v>
      </c>
      <c r="F9" s="18"/>
      <c r="G9" s="1"/>
      <c r="H9" s="1"/>
      <c r="I9" s="1"/>
      <c r="J9" s="1"/>
      <c r="K9" s="1"/>
      <c r="L9" s="1"/>
      <c r="M9" s="1"/>
    </row>
    <row r="10" spans="1:13" ht="23.25" customHeight="1">
      <c r="A10" s="158" t="s">
        <v>14</v>
      </c>
      <c r="B10" s="159"/>
      <c r="C10" s="159"/>
      <c r="D10" s="414"/>
      <c r="E10" s="160" t="s">
        <v>15</v>
      </c>
      <c r="F10" s="1"/>
      <c r="G10" s="1"/>
      <c r="H10" s="1"/>
      <c r="I10" s="1"/>
      <c r="J10" s="1"/>
      <c r="K10" s="1"/>
      <c r="L10" s="1"/>
      <c r="M10" s="1"/>
    </row>
    <row r="11" spans="1:13" ht="25.5" customHeight="1">
      <c r="A11" s="158" t="s">
        <v>16</v>
      </c>
      <c r="B11" s="159">
        <v>8227830</v>
      </c>
      <c r="C11" s="159"/>
      <c r="D11" s="414">
        <v>13291783</v>
      </c>
      <c r="E11" s="160"/>
      <c r="G11" s="1"/>
      <c r="H11" s="1"/>
      <c r="I11" s="1"/>
      <c r="J11" s="1"/>
      <c r="K11" s="1"/>
      <c r="L11" s="1"/>
      <c r="M11" s="1"/>
    </row>
    <row r="12" spans="1:13" ht="20.25" customHeight="1">
      <c r="A12" s="158" t="s">
        <v>28</v>
      </c>
      <c r="B12" s="159">
        <v>300000</v>
      </c>
      <c r="C12" s="159"/>
      <c r="D12" s="414">
        <v>300000</v>
      </c>
      <c r="E12" s="160" t="s">
        <v>17</v>
      </c>
      <c r="F12" s="1"/>
      <c r="G12" s="1"/>
      <c r="H12" s="1"/>
      <c r="I12" s="1"/>
      <c r="J12" s="26"/>
      <c r="K12" s="1"/>
      <c r="L12" s="1"/>
      <c r="M12" s="1"/>
    </row>
    <row r="13" spans="1:13" ht="24.75" customHeight="1" thickBot="1">
      <c r="A13" s="161" t="s">
        <v>24</v>
      </c>
      <c r="B13" s="162">
        <f>SUM(B11)</f>
        <v>8227830</v>
      </c>
      <c r="C13" s="162">
        <f t="shared" ref="C13:D13" si="0">SUM(C11)</f>
        <v>0</v>
      </c>
      <c r="D13" s="162">
        <f t="shared" si="0"/>
        <v>13291783</v>
      </c>
      <c r="E13" s="163"/>
      <c r="F13" s="164"/>
      <c r="G13" s="165"/>
      <c r="H13" s="165"/>
      <c r="I13" s="165"/>
      <c r="J13" s="165"/>
      <c r="K13" s="1"/>
      <c r="L13" s="1"/>
      <c r="M13" s="1"/>
    </row>
    <row r="14" spans="1:13" ht="15.6">
      <c r="A14" s="117"/>
      <c r="B14" s="117"/>
      <c r="C14" s="166"/>
      <c r="D14" s="166"/>
      <c r="E14" s="166"/>
      <c r="F14" s="166"/>
      <c r="G14" s="12"/>
      <c r="H14" s="12"/>
      <c r="I14" s="12"/>
      <c r="J14" s="1"/>
      <c r="K14" s="1"/>
      <c r="L14" s="1"/>
      <c r="M14" s="1"/>
    </row>
    <row r="15" spans="1:13" ht="15.6">
      <c r="A15" s="167"/>
      <c r="B15" s="168"/>
      <c r="C15" s="167"/>
      <c r="D15" s="167"/>
      <c r="E15" s="167"/>
      <c r="F15" s="167"/>
      <c r="G15" s="169"/>
      <c r="H15" s="1"/>
      <c r="I15" s="1"/>
      <c r="J15" s="170"/>
      <c r="K15" s="1"/>
      <c r="L15" s="1"/>
      <c r="M15" s="1"/>
    </row>
    <row r="16" spans="1:13" ht="15.6">
      <c r="A16" s="167"/>
      <c r="B16" s="168"/>
      <c r="C16" s="167"/>
      <c r="D16" s="167"/>
      <c r="E16" s="167"/>
      <c r="F16" s="167"/>
      <c r="G16" s="169"/>
      <c r="H16" s="169"/>
      <c r="I16" s="1"/>
      <c r="J16" s="170"/>
      <c r="K16" s="1"/>
      <c r="L16" s="1"/>
      <c r="M16" s="1"/>
    </row>
    <row r="17" spans="1:13" ht="15.6">
      <c r="A17" s="167"/>
      <c r="B17" s="171"/>
      <c r="C17" s="167"/>
      <c r="D17" s="167"/>
      <c r="E17" s="167"/>
      <c r="F17" s="167"/>
      <c r="G17" s="167"/>
      <c r="H17" s="167"/>
      <c r="I17" s="1"/>
      <c r="J17" s="169"/>
      <c r="K17" s="1"/>
      <c r="L17" s="1"/>
      <c r="M17" s="1"/>
    </row>
    <row r="18" spans="1:13" ht="22.5" customHeight="1">
      <c r="A18" s="121"/>
      <c r="B18" s="121"/>
      <c r="C18" s="172"/>
      <c r="D18" s="172"/>
      <c r="E18" s="172"/>
      <c r="F18" s="172"/>
      <c r="G18" s="172"/>
      <c r="H18" s="172"/>
      <c r="I18" s="1"/>
      <c r="J18" s="1"/>
      <c r="K18" s="1"/>
      <c r="L18" s="1"/>
      <c r="M18" s="1"/>
    </row>
  </sheetData>
  <mergeCells count="2">
    <mergeCell ref="A4:E4"/>
    <mergeCell ref="A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D87"/>
  <sheetViews>
    <sheetView tabSelected="1" topLeftCell="A49" workbookViewId="0">
      <selection activeCell="A59" sqref="A59"/>
    </sheetView>
  </sheetViews>
  <sheetFormatPr defaultColWidth="9.109375" defaultRowHeight="13.2"/>
  <cols>
    <col min="1" max="1" width="40.88671875" style="1" customWidth="1"/>
    <col min="2" max="2" width="12.88671875" style="1" customWidth="1"/>
    <col min="3" max="3" width="14.6640625" style="1" customWidth="1"/>
    <col min="4" max="4" width="14.44140625" style="1" customWidth="1"/>
    <col min="5" max="16384" width="9.109375" style="1"/>
  </cols>
  <sheetData>
    <row r="2" spans="1:4" ht="15" customHeight="1">
      <c r="A2" s="562" t="s">
        <v>281</v>
      </c>
      <c r="B2" s="562"/>
      <c r="C2" s="562"/>
      <c r="D2" s="562"/>
    </row>
    <row r="7" spans="1:4" ht="18.75" customHeight="1">
      <c r="A7" s="567" t="s">
        <v>256</v>
      </c>
      <c r="B7" s="567"/>
      <c r="C7" s="567"/>
      <c r="D7" s="567"/>
    </row>
    <row r="8" spans="1:4" ht="18">
      <c r="A8" s="27"/>
      <c r="B8" s="27"/>
      <c r="C8" s="27"/>
      <c r="D8" s="27"/>
    </row>
    <row r="9" spans="1:4" ht="13.8" thickBot="1">
      <c r="A9" s="568" t="s">
        <v>190</v>
      </c>
      <c r="B9" s="568"/>
      <c r="C9" s="568"/>
      <c r="D9" s="568"/>
    </row>
    <row r="10" spans="1:4" ht="31.5" customHeight="1" thickBot="1">
      <c r="A10" s="408" t="s">
        <v>0</v>
      </c>
      <c r="B10" s="352" t="s">
        <v>257</v>
      </c>
      <c r="C10" s="352" t="s">
        <v>282</v>
      </c>
      <c r="D10" s="353" t="s">
        <v>313</v>
      </c>
    </row>
    <row r="11" spans="1:4" ht="19.5" customHeight="1">
      <c r="A11" s="205" t="s">
        <v>29</v>
      </c>
      <c r="B11" s="407">
        <f>SUM(B21,B12)</f>
        <v>235547156</v>
      </c>
      <c r="C11" s="407">
        <f t="shared" ref="C11:D11" si="0">SUM(C21,C12)</f>
        <v>280829308</v>
      </c>
      <c r="D11" s="206">
        <f t="shared" si="0"/>
        <v>238103931</v>
      </c>
    </row>
    <row r="12" spans="1:4" ht="14.4">
      <c r="A12" s="207" t="s">
        <v>30</v>
      </c>
      <c r="B12" s="356">
        <f>SUM(B13:B18)</f>
        <v>235228156</v>
      </c>
      <c r="C12" s="356">
        <f t="shared" ref="C12:D12" si="1">SUM(C13:C18)</f>
        <v>280510308</v>
      </c>
      <c r="D12" s="60">
        <f t="shared" si="1"/>
        <v>237905331</v>
      </c>
    </row>
    <row r="13" spans="1:4" ht="13.8">
      <c r="A13" s="208" t="s">
        <v>197</v>
      </c>
      <c r="B13" s="358">
        <v>192658289</v>
      </c>
      <c r="C13" s="464">
        <v>195948021</v>
      </c>
      <c r="D13" s="465">
        <v>155755465</v>
      </c>
    </row>
    <row r="14" spans="1:4" ht="13.8">
      <c r="A14" s="208" t="s">
        <v>198</v>
      </c>
      <c r="B14" s="358">
        <v>7245621</v>
      </c>
      <c r="C14" s="464">
        <v>44574497</v>
      </c>
      <c r="D14" s="465">
        <v>44574497</v>
      </c>
    </row>
    <row r="15" spans="1:4" ht="13.8">
      <c r="A15" s="208" t="s">
        <v>199</v>
      </c>
      <c r="B15" s="358">
        <v>20800000</v>
      </c>
      <c r="C15" s="464">
        <v>22241321</v>
      </c>
      <c r="D15" s="468">
        <v>22226693</v>
      </c>
    </row>
    <row r="16" spans="1:4" ht="13.8">
      <c r="A16" s="208" t="s">
        <v>172</v>
      </c>
      <c r="B16" s="358">
        <v>14024246</v>
      </c>
      <c r="C16" s="464">
        <v>17150630</v>
      </c>
      <c r="D16" s="465">
        <v>14983837</v>
      </c>
    </row>
    <row r="17" spans="1:4" ht="13.8">
      <c r="A17" s="208" t="s">
        <v>200</v>
      </c>
      <c r="B17" s="358">
        <v>500000</v>
      </c>
      <c r="C17" s="469">
        <v>595839</v>
      </c>
      <c r="D17" s="470">
        <v>364839</v>
      </c>
    </row>
    <row r="18" spans="1:4" ht="16.8">
      <c r="A18" s="209" t="s">
        <v>201</v>
      </c>
      <c r="B18" s="394"/>
      <c r="C18" s="466"/>
      <c r="D18" s="467"/>
    </row>
    <row r="19" spans="1:4" ht="16.8">
      <c r="A19" s="209"/>
      <c r="B19" s="394"/>
      <c r="C19" s="466"/>
      <c r="D19" s="467"/>
    </row>
    <row r="20" spans="1:4" ht="16.8">
      <c r="A20" s="208"/>
      <c r="B20" s="354"/>
      <c r="C20" s="466"/>
      <c r="D20" s="467"/>
    </row>
    <row r="21" spans="1:4" ht="14.4">
      <c r="A21" s="207" t="s">
        <v>31</v>
      </c>
      <c r="B21" s="356">
        <f>SUM(B22:B25)</f>
        <v>319000</v>
      </c>
      <c r="C21" s="356">
        <f t="shared" ref="C21:D21" si="2">SUM(C22:C25)</f>
        <v>319000</v>
      </c>
      <c r="D21" s="60">
        <f t="shared" si="2"/>
        <v>198600</v>
      </c>
    </row>
    <row r="22" spans="1:4" ht="16.8">
      <c r="A22" s="209" t="s">
        <v>173</v>
      </c>
      <c r="B22" s="394"/>
      <c r="C22" s="466"/>
      <c r="D22" s="467"/>
    </row>
    <row r="23" spans="1:4" ht="16.8">
      <c r="A23" s="209" t="s">
        <v>202</v>
      </c>
      <c r="B23" s="394"/>
      <c r="C23" s="466"/>
      <c r="D23" s="467"/>
    </row>
    <row r="24" spans="1:4" ht="13.8">
      <c r="A24" s="209" t="s">
        <v>174</v>
      </c>
      <c r="B24" s="394">
        <v>45000</v>
      </c>
      <c r="C24" s="471">
        <v>45000</v>
      </c>
      <c r="D24" s="468">
        <v>45000</v>
      </c>
    </row>
    <row r="25" spans="1:4" ht="13.8">
      <c r="A25" s="209" t="s">
        <v>203</v>
      </c>
      <c r="B25" s="394">
        <v>274000</v>
      </c>
      <c r="C25" s="471">
        <v>274000</v>
      </c>
      <c r="D25" s="468">
        <v>153600</v>
      </c>
    </row>
    <row r="26" spans="1:4" ht="16.8">
      <c r="A26" s="210"/>
      <c r="B26" s="361"/>
      <c r="C26" s="456"/>
      <c r="D26" s="457"/>
    </row>
    <row r="27" spans="1:4" ht="13.8">
      <c r="A27" s="210" t="s">
        <v>204</v>
      </c>
      <c r="B27" s="361">
        <f>SUM(B31,B28)</f>
        <v>91404549</v>
      </c>
      <c r="C27" s="361">
        <f t="shared" ref="C27:D27" si="3">SUM(C31,C28)</f>
        <v>91404549</v>
      </c>
      <c r="D27" s="57">
        <f t="shared" si="3"/>
        <v>91404549</v>
      </c>
    </row>
    <row r="28" spans="1:4" ht="14.4">
      <c r="A28" s="207" t="s">
        <v>35</v>
      </c>
      <c r="B28" s="356">
        <f>SUM(B29:B30)</f>
        <v>91404549</v>
      </c>
      <c r="C28" s="356">
        <f t="shared" ref="C28:D28" si="4">SUM(C29:C30)</f>
        <v>91404549</v>
      </c>
      <c r="D28" s="60">
        <f t="shared" si="4"/>
        <v>91404549</v>
      </c>
    </row>
    <row r="29" spans="1:4" ht="13.8">
      <c r="A29" s="209" t="s">
        <v>36</v>
      </c>
      <c r="B29" s="394">
        <v>107775</v>
      </c>
      <c r="C29" s="471">
        <v>107775</v>
      </c>
      <c r="D29" s="468">
        <v>107775</v>
      </c>
    </row>
    <row r="30" spans="1:4" ht="13.8">
      <c r="A30" s="209" t="s">
        <v>37</v>
      </c>
      <c r="B30" s="394">
        <v>91296774</v>
      </c>
      <c r="C30" s="471">
        <v>91296774</v>
      </c>
      <c r="D30" s="468">
        <v>91296774</v>
      </c>
    </row>
    <row r="31" spans="1:4" ht="16.8">
      <c r="A31" s="207" t="s">
        <v>38</v>
      </c>
      <c r="B31" s="356"/>
      <c r="C31" s="466"/>
      <c r="D31" s="467"/>
    </row>
    <row r="32" spans="1:4" ht="16.8">
      <c r="A32" s="209" t="s">
        <v>39</v>
      </c>
      <c r="B32" s="394"/>
      <c r="C32" s="466"/>
      <c r="D32" s="467"/>
    </row>
    <row r="33" spans="1:4" ht="16.8">
      <c r="A33" s="209" t="s">
        <v>40</v>
      </c>
      <c r="B33" s="394"/>
      <c r="C33" s="466"/>
      <c r="D33" s="467"/>
    </row>
    <row r="34" spans="1:4" ht="16.8">
      <c r="A34" s="209"/>
      <c r="B34" s="394"/>
      <c r="C34" s="466"/>
      <c r="D34" s="467"/>
    </row>
    <row r="35" spans="1:4" ht="13.8">
      <c r="A35" s="211" t="s">
        <v>18</v>
      </c>
      <c r="B35" s="395">
        <f>SUM(B27,B11)</f>
        <v>326951705</v>
      </c>
      <c r="C35" s="395">
        <f t="shared" ref="C35:D35" si="5">SUM(C27,C11)</f>
        <v>372233857</v>
      </c>
      <c r="D35" s="212">
        <f t="shared" si="5"/>
        <v>329508480</v>
      </c>
    </row>
    <row r="36" spans="1:4" ht="14.4">
      <c r="A36" s="213" t="s">
        <v>41</v>
      </c>
      <c r="B36" s="396">
        <f>SUM(B35-B37)</f>
        <v>235335931</v>
      </c>
      <c r="C36" s="396">
        <f t="shared" ref="C36:D36" si="6">SUM(C35-C37)</f>
        <v>280618083</v>
      </c>
      <c r="D36" s="214">
        <f t="shared" si="6"/>
        <v>238013106</v>
      </c>
    </row>
    <row r="37" spans="1:4" ht="15" thickBot="1">
      <c r="A37" s="215" t="s">
        <v>42</v>
      </c>
      <c r="B37" s="409">
        <f>SUM(B21,B30,B33)</f>
        <v>91615774</v>
      </c>
      <c r="C37" s="409">
        <f t="shared" ref="C37:D37" si="7">SUM(C21,C30,C33)</f>
        <v>91615774</v>
      </c>
      <c r="D37" s="216">
        <f t="shared" si="7"/>
        <v>91495374</v>
      </c>
    </row>
    <row r="38" spans="1:4" ht="17.25" customHeight="1">
      <c r="B38" s="204"/>
    </row>
    <row r="39" spans="1:4" ht="15.75" customHeight="1">
      <c r="B39" s="204"/>
    </row>
    <row r="40" spans="1:4" ht="15.75" customHeight="1">
      <c r="B40" s="204"/>
    </row>
    <row r="41" spans="1:4">
      <c r="B41" s="204"/>
    </row>
    <row r="42" spans="1:4">
      <c r="B42" s="204"/>
    </row>
    <row r="43" spans="1:4">
      <c r="B43" s="204"/>
    </row>
    <row r="44" spans="1:4">
      <c r="B44" s="204"/>
    </row>
    <row r="45" spans="1:4">
      <c r="B45" s="204"/>
    </row>
    <row r="46" spans="1:4">
      <c r="B46" s="204"/>
    </row>
    <row r="47" spans="1:4">
      <c r="B47" s="204"/>
    </row>
    <row r="48" spans="1:4" ht="18.75" customHeight="1">
      <c r="B48" s="204"/>
    </row>
    <row r="49" spans="1:4" ht="15.6">
      <c r="A49" s="513" t="s">
        <v>280</v>
      </c>
      <c r="B49" s="513"/>
      <c r="C49" s="513"/>
      <c r="D49" s="513"/>
    </row>
    <row r="50" spans="1:4">
      <c r="B50" s="204"/>
    </row>
    <row r="51" spans="1:4" ht="18">
      <c r="B51" s="204"/>
      <c r="C51" s="27"/>
      <c r="D51" s="27"/>
    </row>
    <row r="52" spans="1:4" ht="18.75" customHeight="1">
      <c r="A52" s="567" t="s">
        <v>256</v>
      </c>
      <c r="B52" s="567"/>
      <c r="C52" s="567"/>
      <c r="D52" s="567"/>
    </row>
    <row r="53" spans="1:4" ht="18">
      <c r="A53" s="27"/>
      <c r="B53" s="217"/>
    </row>
    <row r="54" spans="1:4" ht="13.8" thickBot="1">
      <c r="A54" s="566" t="s">
        <v>190</v>
      </c>
      <c r="B54" s="566"/>
      <c r="C54" s="566"/>
      <c r="D54" s="566"/>
    </row>
    <row r="55" spans="1:4" ht="28.2" thickBot="1">
      <c r="A55" s="408" t="s">
        <v>0</v>
      </c>
      <c r="B55" s="410" t="s">
        <v>257</v>
      </c>
      <c r="C55" s="352" t="s">
        <v>282</v>
      </c>
      <c r="D55" s="353" t="s">
        <v>313</v>
      </c>
    </row>
    <row r="56" spans="1:4" ht="13.8">
      <c r="A56" s="71" t="s">
        <v>32</v>
      </c>
      <c r="B56" s="397">
        <f>SUM(B57+B66+B72)</f>
        <v>320568811</v>
      </c>
      <c r="C56" s="397">
        <f t="shared" ref="C56:D56" si="8">SUM(C57+C66+C72)</f>
        <v>365760163</v>
      </c>
      <c r="D56" s="218">
        <f t="shared" si="8"/>
        <v>251122518</v>
      </c>
    </row>
    <row r="57" spans="1:4" ht="14.4">
      <c r="A57" s="58" t="s">
        <v>33</v>
      </c>
      <c r="B57" s="398">
        <f>SUM(B58:B65)</f>
        <v>244534814</v>
      </c>
      <c r="C57" s="398">
        <f t="shared" ref="C57:D57" si="9">SUM(C58:C65)</f>
        <v>281761141</v>
      </c>
      <c r="D57" s="219">
        <f t="shared" si="9"/>
        <v>203970878</v>
      </c>
    </row>
    <row r="58" spans="1:4" ht="13.8">
      <c r="A58" s="74" t="s">
        <v>43</v>
      </c>
      <c r="B58" s="399">
        <v>130038715</v>
      </c>
      <c r="C58" s="471">
        <v>150542001</v>
      </c>
      <c r="D58" s="468">
        <v>118059647</v>
      </c>
    </row>
    <row r="59" spans="1:4" ht="13.8">
      <c r="A59" s="209" t="s">
        <v>205</v>
      </c>
      <c r="B59" s="399">
        <v>17668403</v>
      </c>
      <c r="C59" s="471">
        <v>18292117</v>
      </c>
      <c r="D59" s="468">
        <v>13707202</v>
      </c>
    </row>
    <row r="60" spans="1:4" ht="13.8">
      <c r="A60" s="74" t="s">
        <v>44</v>
      </c>
      <c r="B60" s="399">
        <v>63626451</v>
      </c>
      <c r="C60" s="469">
        <v>78901678</v>
      </c>
      <c r="D60" s="470">
        <v>57594850</v>
      </c>
    </row>
    <row r="61" spans="1:4" ht="13.8">
      <c r="A61" s="74" t="s">
        <v>206</v>
      </c>
      <c r="B61" s="399">
        <v>27915000</v>
      </c>
      <c r="C61" s="471">
        <v>27915000</v>
      </c>
      <c r="D61" s="468">
        <v>10171442</v>
      </c>
    </row>
    <row r="62" spans="1:4" ht="13.8">
      <c r="A62" s="220" t="s">
        <v>207</v>
      </c>
      <c r="B62" s="399">
        <v>3753535</v>
      </c>
      <c r="C62" s="471">
        <v>3753535</v>
      </c>
      <c r="D62" s="468">
        <v>2080927</v>
      </c>
    </row>
    <row r="63" spans="1:4" ht="13.8">
      <c r="A63" s="74" t="s">
        <v>208</v>
      </c>
      <c r="B63" s="399">
        <v>900000</v>
      </c>
      <c r="C63" s="471">
        <v>1580000</v>
      </c>
      <c r="D63" s="468">
        <v>1580000</v>
      </c>
    </row>
    <row r="64" spans="1:4" ht="13.8">
      <c r="A64" s="74" t="s">
        <v>209</v>
      </c>
      <c r="B64" s="399">
        <v>500000</v>
      </c>
      <c r="C64" s="471">
        <v>600000</v>
      </c>
      <c r="D64" s="468">
        <v>600000</v>
      </c>
    </row>
    <row r="65" spans="1:4" ht="13.8">
      <c r="A65" s="220" t="s">
        <v>210</v>
      </c>
      <c r="B65" s="399">
        <v>132710</v>
      </c>
      <c r="C65" s="471">
        <v>176810</v>
      </c>
      <c r="D65" s="468">
        <v>176810</v>
      </c>
    </row>
    <row r="66" spans="1:4" ht="14.4">
      <c r="A66" s="58" t="s">
        <v>34</v>
      </c>
      <c r="B66" s="398">
        <f>SUM(B67:B70)</f>
        <v>67806167</v>
      </c>
      <c r="C66" s="472">
        <f t="shared" ref="C66:D66" si="10">SUM(C67:C70)</f>
        <v>70707239</v>
      </c>
      <c r="D66" s="473">
        <f t="shared" si="10"/>
        <v>47151640</v>
      </c>
    </row>
    <row r="67" spans="1:4" ht="13.8">
      <c r="A67" s="74" t="s">
        <v>45</v>
      </c>
      <c r="B67" s="399">
        <v>250000</v>
      </c>
      <c r="C67" s="471">
        <v>3151072</v>
      </c>
      <c r="D67" s="468">
        <v>3025435</v>
      </c>
    </row>
    <row r="68" spans="1:4" ht="13.8">
      <c r="A68" s="74" t="s">
        <v>46</v>
      </c>
      <c r="B68" s="399">
        <v>67556167</v>
      </c>
      <c r="C68" s="471">
        <v>67556167</v>
      </c>
      <c r="D68" s="468">
        <v>44126205</v>
      </c>
    </row>
    <row r="69" spans="1:4" ht="13.8">
      <c r="A69" s="74" t="s">
        <v>211</v>
      </c>
      <c r="B69" s="399"/>
      <c r="C69" s="471"/>
      <c r="D69" s="468"/>
    </row>
    <row r="70" spans="1:4" ht="13.8">
      <c r="A70" s="74" t="s">
        <v>212</v>
      </c>
      <c r="B70" s="399"/>
      <c r="C70" s="474"/>
      <c r="D70" s="475"/>
    </row>
    <row r="71" spans="1:4" ht="13.8">
      <c r="A71" s="74"/>
      <c r="B71" s="399"/>
      <c r="C71" s="471"/>
      <c r="D71" s="468"/>
    </row>
    <row r="72" spans="1:4" ht="13.8">
      <c r="A72" s="56" t="s">
        <v>182</v>
      </c>
      <c r="B72" s="400">
        <f>SUM(B73,B76)</f>
        <v>8227830</v>
      </c>
      <c r="C72" s="476">
        <f t="shared" ref="C72:D72" si="11">SUM(C73,C76)</f>
        <v>13291783</v>
      </c>
      <c r="D72" s="477">
        <f t="shared" si="11"/>
        <v>0</v>
      </c>
    </row>
    <row r="73" spans="1:4" ht="14.4">
      <c r="A73" s="58" t="s">
        <v>10</v>
      </c>
      <c r="B73" s="398">
        <f>SUM(B74:B75)</f>
        <v>8227830</v>
      </c>
      <c r="C73" s="472">
        <f t="shared" ref="C73:D73" si="12">SUM(C74:C75)</f>
        <v>13291783</v>
      </c>
      <c r="D73" s="473">
        <f t="shared" si="12"/>
        <v>0</v>
      </c>
    </row>
    <row r="74" spans="1:4" ht="13.8">
      <c r="A74" s="220" t="s">
        <v>47</v>
      </c>
      <c r="B74" s="399">
        <v>8227830</v>
      </c>
      <c r="C74" s="471">
        <v>13291783</v>
      </c>
      <c r="D74" s="468"/>
    </row>
    <row r="75" spans="1:4" ht="13.8">
      <c r="A75" s="74" t="s">
        <v>48</v>
      </c>
      <c r="B75" s="399"/>
      <c r="C75" s="471"/>
      <c r="D75" s="468"/>
    </row>
    <row r="76" spans="1:4" ht="14.4">
      <c r="A76" s="58" t="s">
        <v>49</v>
      </c>
      <c r="B76" s="398"/>
      <c r="C76" s="471"/>
      <c r="D76" s="468"/>
    </row>
    <row r="77" spans="1:4" ht="13.8">
      <c r="A77" s="220" t="s">
        <v>50</v>
      </c>
      <c r="B77" s="399"/>
      <c r="C77" s="471"/>
      <c r="D77" s="468"/>
    </row>
    <row r="78" spans="1:4" ht="13.8">
      <c r="A78" s="56" t="s">
        <v>51</v>
      </c>
      <c r="B78" s="400">
        <f>SUM(B79:B80)</f>
        <v>6382894</v>
      </c>
      <c r="C78" s="476">
        <f t="shared" ref="C78:D78" si="13">SUM(C79:C80)</f>
        <v>6473694</v>
      </c>
      <c r="D78" s="477">
        <f t="shared" si="13"/>
        <v>6473694</v>
      </c>
    </row>
    <row r="79" spans="1:4" ht="13.8">
      <c r="A79" s="74" t="s">
        <v>175</v>
      </c>
      <c r="B79" s="399"/>
      <c r="C79" s="471"/>
      <c r="D79" s="468"/>
    </row>
    <row r="80" spans="1:4" ht="13.8">
      <c r="A80" s="220" t="s">
        <v>213</v>
      </c>
      <c r="B80" s="399">
        <v>6382894</v>
      </c>
      <c r="C80" s="474">
        <v>6473694</v>
      </c>
      <c r="D80" s="475">
        <v>6473694</v>
      </c>
    </row>
    <row r="81" spans="1:4" ht="13.8">
      <c r="A81" s="28" t="s">
        <v>20</v>
      </c>
      <c r="B81" s="401">
        <f>SUM(B56+B78)</f>
        <v>326951705</v>
      </c>
      <c r="C81" s="478">
        <f t="shared" ref="C81:D81" si="14">SUM(C56+C78)</f>
        <v>372233857</v>
      </c>
      <c r="D81" s="475">
        <f t="shared" si="14"/>
        <v>257596212</v>
      </c>
    </row>
    <row r="82" spans="1:4" ht="14.4">
      <c r="A82" s="29" t="s">
        <v>52</v>
      </c>
      <c r="B82" s="402">
        <f>SUM(B78,B72,B57)</f>
        <v>259145538</v>
      </c>
      <c r="C82" s="479">
        <f t="shared" ref="C82:D82" si="15">SUM(C78,C72,C57)</f>
        <v>301526618</v>
      </c>
      <c r="D82" s="480">
        <f t="shared" si="15"/>
        <v>210444572</v>
      </c>
    </row>
    <row r="83" spans="1:4" ht="15" thickBot="1">
      <c r="A83" s="30" t="s">
        <v>53</v>
      </c>
      <c r="B83" s="403">
        <f>SUM(B66)</f>
        <v>67806167</v>
      </c>
      <c r="C83" s="481">
        <f t="shared" ref="C83:D83" si="16">SUM(C66)</f>
        <v>70707239</v>
      </c>
      <c r="D83" s="482">
        <f t="shared" si="16"/>
        <v>47151640</v>
      </c>
    </row>
    <row r="84" spans="1:4" ht="14.4" thickBot="1">
      <c r="A84" s="221"/>
      <c r="B84" s="222"/>
    </row>
    <row r="85" spans="1:4" ht="27.6">
      <c r="A85" s="223" t="s">
        <v>183</v>
      </c>
      <c r="B85" s="404"/>
      <c r="C85" s="411"/>
      <c r="D85" s="412"/>
    </row>
    <row r="86" spans="1:4" ht="13.8">
      <c r="A86" s="224" t="s">
        <v>184</v>
      </c>
      <c r="B86" s="405">
        <v>103887786</v>
      </c>
      <c r="C86" s="464">
        <v>102967500</v>
      </c>
      <c r="D86" s="465">
        <v>77139770</v>
      </c>
    </row>
    <row r="87" spans="1:4" ht="14.4" thickBot="1">
      <c r="A87" s="225" t="s">
        <v>185</v>
      </c>
      <c r="B87" s="406" t="s">
        <v>263</v>
      </c>
      <c r="C87" s="483">
        <v>-102967500</v>
      </c>
      <c r="D87" s="484">
        <v>-77139770</v>
      </c>
    </row>
  </sheetData>
  <mergeCells count="6">
    <mergeCell ref="A2:D2"/>
    <mergeCell ref="A49:D49"/>
    <mergeCell ref="A54:D54"/>
    <mergeCell ref="A52:D52"/>
    <mergeCell ref="A9:D9"/>
    <mergeCell ref="A7:D7"/>
  </mergeCells>
  <phoneticPr fontId="1" type="noConversion"/>
  <pageMargins left="0.94488188976377963" right="0.9448818897637796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3"/>
  <sheetViews>
    <sheetView workbookViewId="0">
      <selection activeCell="G8" sqref="G8"/>
    </sheetView>
  </sheetViews>
  <sheetFormatPr defaultRowHeight="13.2"/>
  <cols>
    <col min="5" max="7" width="15.6640625" customWidth="1"/>
    <col min="8" max="8" width="12.44140625" bestFit="1" customWidth="1"/>
  </cols>
  <sheetData>
    <row r="1" spans="1:10" ht="15.6">
      <c r="A1" s="513" t="s">
        <v>265</v>
      </c>
      <c r="B1" s="513"/>
      <c r="C1" s="513"/>
      <c r="D1" s="513"/>
      <c r="E1" s="513"/>
      <c r="F1" s="513"/>
      <c r="G1" s="513"/>
      <c r="H1" s="64"/>
      <c r="I1" s="64"/>
      <c r="J1" s="64"/>
    </row>
    <row r="2" spans="1:10" ht="15.6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.6">
      <c r="A3" s="64"/>
      <c r="B3" s="64"/>
      <c r="C3" s="64"/>
      <c r="D3" s="64"/>
      <c r="E3" s="64"/>
      <c r="F3" s="64"/>
      <c r="G3" s="64"/>
      <c r="H3" s="64"/>
      <c r="I3" s="64"/>
      <c r="J3" s="64"/>
    </row>
    <row r="4" spans="1:10" ht="15.6">
      <c r="A4" s="514" t="s">
        <v>189</v>
      </c>
      <c r="B4" s="514"/>
      <c r="C4" s="514"/>
      <c r="D4" s="514"/>
      <c r="E4" s="514"/>
      <c r="F4" s="514"/>
      <c r="G4" s="514"/>
      <c r="H4" s="31"/>
      <c r="I4" s="31"/>
      <c r="J4" s="64"/>
    </row>
    <row r="5" spans="1:10" ht="15.6">
      <c r="A5" s="66"/>
      <c r="B5" s="66"/>
      <c r="C5" s="66"/>
      <c r="D5" s="66"/>
      <c r="E5" s="66"/>
      <c r="F5" s="66"/>
      <c r="G5" s="66"/>
      <c r="H5" s="66"/>
      <c r="I5" s="66"/>
      <c r="J5" s="64"/>
    </row>
    <row r="6" spans="1:10" ht="15.6">
      <c r="A6" s="513" t="s">
        <v>190</v>
      </c>
      <c r="B6" s="513"/>
      <c r="C6" s="513"/>
      <c r="D6" s="513"/>
      <c r="E6" s="513"/>
      <c r="F6" s="513"/>
      <c r="G6" s="513"/>
      <c r="H6" s="69"/>
      <c r="I6" s="64"/>
      <c r="J6" s="64"/>
    </row>
    <row r="7" spans="1:10" ht="31.2">
      <c r="A7" s="64"/>
      <c r="B7" s="64"/>
      <c r="C7" s="64"/>
      <c r="D7" s="64"/>
      <c r="E7" s="392" t="s">
        <v>283</v>
      </c>
      <c r="F7" s="392" t="s">
        <v>282</v>
      </c>
      <c r="G7" s="392" t="s">
        <v>313</v>
      </c>
      <c r="H7" s="64"/>
      <c r="I7" s="64"/>
      <c r="J7" s="64"/>
    </row>
    <row r="8" spans="1:10" ht="15.6">
      <c r="A8" s="64"/>
      <c r="B8" s="64" t="s">
        <v>25</v>
      </c>
      <c r="C8" s="64"/>
      <c r="D8" s="64"/>
      <c r="E8" s="64"/>
      <c r="F8" s="64"/>
      <c r="G8" s="83"/>
      <c r="H8" s="83"/>
      <c r="I8" s="64"/>
      <c r="J8" s="64"/>
    </row>
    <row r="9" spans="1:10" ht="15.6">
      <c r="A9" s="64"/>
      <c r="B9" s="64"/>
      <c r="C9" s="64"/>
      <c r="D9" s="64"/>
      <c r="E9" s="64"/>
      <c r="F9" s="64"/>
      <c r="G9" s="64"/>
      <c r="H9" s="64"/>
      <c r="I9" s="64"/>
      <c r="J9" s="64"/>
    </row>
    <row r="10" spans="1:10" ht="15.6">
      <c r="A10" s="64"/>
      <c r="B10" s="64" t="s">
        <v>56</v>
      </c>
      <c r="C10" s="64"/>
      <c r="D10" s="64"/>
      <c r="E10" s="83">
        <v>91296774</v>
      </c>
      <c r="F10" s="83">
        <v>91296774</v>
      </c>
      <c r="G10" s="83">
        <v>91296774</v>
      </c>
      <c r="H10" s="83"/>
      <c r="I10" s="64"/>
      <c r="J10" s="64"/>
    </row>
    <row r="11" spans="1:10" ht="15.6">
      <c r="A11" s="64"/>
      <c r="B11" s="64"/>
      <c r="C11" s="64"/>
      <c r="D11" s="64"/>
      <c r="E11" s="64"/>
      <c r="F11" s="64"/>
      <c r="G11" s="64"/>
      <c r="H11" s="64"/>
      <c r="I11" s="64"/>
      <c r="J11" s="64"/>
    </row>
    <row r="12" spans="1:10" ht="15.6">
      <c r="A12" s="64"/>
      <c r="B12" s="31" t="s">
        <v>7</v>
      </c>
      <c r="C12" s="64"/>
      <c r="D12" s="64"/>
      <c r="E12" s="83">
        <f>SUM(E8:E10)</f>
        <v>91296774</v>
      </c>
      <c r="F12" s="83">
        <f t="shared" ref="F12:G12" si="0">SUM(F8:F10)</f>
        <v>91296774</v>
      </c>
      <c r="G12" s="83">
        <f t="shared" si="0"/>
        <v>91296774</v>
      </c>
      <c r="H12" s="226"/>
      <c r="I12" s="64"/>
      <c r="J12" s="64"/>
    </row>
    <row r="13" spans="1:10" ht="15.6">
      <c r="A13" s="64"/>
      <c r="B13" s="64"/>
      <c r="C13" s="64"/>
      <c r="D13" s="64"/>
      <c r="E13" s="64"/>
      <c r="F13" s="64"/>
      <c r="G13" s="64"/>
      <c r="H13" s="64"/>
      <c r="I13" s="64"/>
      <c r="J13" s="64"/>
    </row>
    <row r="14" spans="1:10" ht="15.6">
      <c r="A14" s="64"/>
      <c r="B14" s="64"/>
      <c r="C14" s="64"/>
      <c r="D14" s="64"/>
      <c r="E14" s="64"/>
      <c r="F14" s="64"/>
      <c r="G14" s="64"/>
      <c r="H14" s="64"/>
      <c r="I14" s="64"/>
      <c r="J14" s="64"/>
    </row>
    <row r="15" spans="1:10" ht="15.6">
      <c r="A15" s="64"/>
      <c r="B15" s="64"/>
      <c r="C15" s="64"/>
      <c r="D15" s="64"/>
      <c r="E15" s="64"/>
      <c r="F15" s="64"/>
      <c r="G15" s="64"/>
      <c r="H15" s="64"/>
      <c r="I15" s="64"/>
      <c r="J15" s="64"/>
    </row>
    <row r="16" spans="1:10" ht="15.6">
      <c r="A16" s="64"/>
      <c r="B16" s="64"/>
      <c r="C16" s="64"/>
      <c r="D16" s="64"/>
      <c r="E16" s="64"/>
      <c r="F16" s="64"/>
      <c r="G16" s="64"/>
      <c r="H16" s="64"/>
      <c r="I16" s="64"/>
      <c r="J16" s="64"/>
    </row>
    <row r="17" spans="1:10" ht="15.6">
      <c r="A17" s="64"/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15.6">
      <c r="A18" s="64"/>
      <c r="B18" s="64"/>
      <c r="C18" s="64"/>
      <c r="D18" s="64"/>
      <c r="E18" s="64"/>
      <c r="F18" s="64"/>
      <c r="G18" s="64"/>
      <c r="H18" s="64"/>
      <c r="I18" s="64"/>
      <c r="J18" s="64"/>
    </row>
    <row r="19" spans="1:10" ht="15.6">
      <c r="A19" s="64"/>
      <c r="B19" s="64"/>
      <c r="C19" s="64"/>
      <c r="D19" s="64"/>
      <c r="E19" s="64"/>
      <c r="F19" s="64"/>
      <c r="G19" s="64"/>
      <c r="H19" s="64"/>
      <c r="I19" s="64"/>
      <c r="J19" s="64"/>
    </row>
    <row r="20" spans="1:10" ht="15.6">
      <c r="A20" s="64"/>
      <c r="B20" s="64"/>
      <c r="C20" s="64"/>
      <c r="D20" s="64"/>
      <c r="E20" s="64"/>
      <c r="F20" s="64"/>
      <c r="G20" s="64"/>
      <c r="H20" s="64"/>
      <c r="I20" s="64"/>
      <c r="J20" s="64"/>
    </row>
    <row r="21" spans="1:10" ht="15.6">
      <c r="A21" s="64"/>
      <c r="B21" s="64"/>
      <c r="C21" s="64"/>
      <c r="D21" s="64"/>
      <c r="E21" s="64"/>
      <c r="F21" s="64"/>
      <c r="G21" s="64"/>
      <c r="H21" s="64"/>
      <c r="I21" s="64"/>
      <c r="J21" s="64"/>
    </row>
    <row r="22" spans="1:10" ht="15.6">
      <c r="A22" s="64"/>
      <c r="B22" s="64"/>
      <c r="C22" s="64"/>
      <c r="D22" s="64"/>
      <c r="E22" s="64"/>
      <c r="F22" s="64"/>
      <c r="G22" s="64"/>
      <c r="H22" s="64"/>
      <c r="I22" s="64"/>
      <c r="J22" s="64"/>
    </row>
    <row r="23" spans="1:10" ht="15.6">
      <c r="A23" s="64"/>
      <c r="B23" s="64"/>
      <c r="C23" s="64"/>
      <c r="D23" s="64"/>
      <c r="E23" s="64"/>
      <c r="F23" s="64"/>
      <c r="G23" s="64"/>
      <c r="H23" s="64"/>
      <c r="I23" s="64"/>
      <c r="J23" s="64"/>
    </row>
    <row r="24" spans="1:10" ht="15.6">
      <c r="A24" s="64"/>
      <c r="B24" s="64"/>
      <c r="C24" s="64"/>
      <c r="D24" s="64"/>
      <c r="E24" s="64"/>
      <c r="F24" s="64"/>
      <c r="G24" s="64"/>
      <c r="H24" s="64"/>
      <c r="I24" s="64"/>
      <c r="J24" s="64"/>
    </row>
    <row r="25" spans="1:10" ht="15.6">
      <c r="A25" s="64"/>
      <c r="B25" s="64"/>
      <c r="C25" s="64"/>
      <c r="D25" s="64"/>
      <c r="E25" s="64"/>
      <c r="F25" s="64"/>
      <c r="G25" s="64"/>
      <c r="H25" s="64"/>
      <c r="I25" s="64"/>
      <c r="J25" s="64"/>
    </row>
    <row r="26" spans="1:10" ht="15.6">
      <c r="A26" s="64"/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5.6">
      <c r="A27" s="64"/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15.6">
      <c r="A28" s="64"/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5.6">
      <c r="A29" s="64"/>
      <c r="B29" s="64"/>
      <c r="C29" s="64"/>
      <c r="D29" s="64"/>
      <c r="E29" s="64"/>
      <c r="F29" s="64"/>
      <c r="G29" s="64"/>
      <c r="H29" s="64"/>
      <c r="I29" s="64"/>
      <c r="J29" s="64"/>
    </row>
    <row r="30" spans="1:10" ht="15.6">
      <c r="A30" s="64"/>
      <c r="B30" s="64"/>
      <c r="C30" s="64"/>
      <c r="D30" s="64"/>
      <c r="E30" s="64"/>
      <c r="F30" s="64"/>
      <c r="G30" s="64"/>
      <c r="H30" s="64"/>
      <c r="I30" s="64"/>
      <c r="J30" s="64"/>
    </row>
    <row r="31" spans="1:10" ht="15.6">
      <c r="A31" s="64"/>
      <c r="B31" s="64"/>
      <c r="C31" s="64"/>
      <c r="D31" s="64"/>
      <c r="E31" s="64"/>
      <c r="F31" s="64"/>
      <c r="G31" s="64"/>
      <c r="H31" s="64"/>
      <c r="I31" s="64"/>
      <c r="J31" s="64"/>
    </row>
    <row r="32" spans="1:10" ht="15.6">
      <c r="A32" s="64"/>
      <c r="B32" s="64"/>
      <c r="C32" s="64"/>
      <c r="D32" s="64"/>
      <c r="E32" s="64"/>
      <c r="F32" s="64"/>
      <c r="G32" s="64"/>
      <c r="H32" s="64"/>
      <c r="I32" s="64"/>
      <c r="J32" s="64"/>
    </row>
    <row r="33" spans="1:10" ht="15.6">
      <c r="A33" s="64"/>
      <c r="B33" s="64"/>
      <c r="C33" s="64"/>
      <c r="D33" s="64"/>
      <c r="E33" s="64"/>
      <c r="F33" s="64"/>
      <c r="G33" s="64"/>
      <c r="H33" s="64"/>
      <c r="I33" s="64"/>
      <c r="J33" s="64"/>
    </row>
  </sheetData>
  <mergeCells count="3">
    <mergeCell ref="A6:G6"/>
    <mergeCell ref="A1:G1"/>
    <mergeCell ref="A4:G4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sqref="A1:D1"/>
    </sheetView>
  </sheetViews>
  <sheetFormatPr defaultRowHeight="13.2"/>
  <cols>
    <col min="2" max="2" width="15.109375" customWidth="1"/>
    <col min="3" max="3" width="17.33203125" customWidth="1"/>
    <col min="4" max="4" width="18.5546875" customWidth="1"/>
  </cols>
  <sheetData>
    <row r="1" spans="1:8" ht="15.6">
      <c r="A1" s="513" t="s">
        <v>266</v>
      </c>
      <c r="B1" s="513"/>
      <c r="C1" s="513"/>
      <c r="D1" s="513"/>
      <c r="E1" s="21"/>
      <c r="H1" s="21"/>
    </row>
    <row r="4" spans="1:8" ht="27.75" customHeight="1">
      <c r="A4" s="515" t="s">
        <v>186</v>
      </c>
      <c r="B4" s="515"/>
      <c r="C4" s="515"/>
      <c r="D4" s="515"/>
      <c r="E4" s="515"/>
      <c r="F4" s="515"/>
      <c r="G4" s="515"/>
    </row>
    <row r="7" spans="1:8" ht="21" customHeight="1">
      <c r="C7" s="20"/>
      <c r="D7" s="20"/>
    </row>
    <row r="8" spans="1:8" ht="18" customHeight="1" thickBot="1">
      <c r="B8" s="20"/>
      <c r="D8" s="32" t="s">
        <v>191</v>
      </c>
    </row>
    <row r="9" spans="1:8" ht="18" customHeight="1">
      <c r="B9" s="175"/>
      <c r="C9" s="176" t="s">
        <v>25</v>
      </c>
      <c r="D9" s="173" t="s">
        <v>26</v>
      </c>
    </row>
    <row r="10" spans="1:8" ht="26.25" customHeight="1">
      <c r="B10" s="22" t="s">
        <v>11</v>
      </c>
      <c r="C10" s="34"/>
      <c r="D10" s="7"/>
    </row>
    <row r="11" spans="1:8" ht="27.75" customHeight="1" thickBot="1">
      <c r="B11" s="23"/>
      <c r="C11" s="35"/>
      <c r="D11" s="14"/>
    </row>
    <row r="14" spans="1:8" ht="13.8" thickBot="1"/>
    <row r="15" spans="1:8" ht="18" customHeight="1">
      <c r="B15" s="175"/>
      <c r="C15" s="176" t="s">
        <v>25</v>
      </c>
      <c r="D15" s="173" t="s">
        <v>26</v>
      </c>
    </row>
    <row r="16" spans="1:8" ht="25.5" customHeight="1">
      <c r="B16" s="22" t="s">
        <v>13</v>
      </c>
      <c r="C16" s="34"/>
      <c r="D16" s="7"/>
    </row>
    <row r="17" spans="2:4" ht="26.25" customHeight="1" thickBot="1">
      <c r="B17" s="23"/>
      <c r="C17" s="35"/>
      <c r="D17" s="14"/>
    </row>
  </sheetData>
  <mergeCells count="2">
    <mergeCell ref="A4:G4"/>
    <mergeCell ref="A1:D1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2"/>
  <sheetViews>
    <sheetView topLeftCell="A64" workbookViewId="0">
      <selection activeCell="A85" sqref="A85"/>
    </sheetView>
  </sheetViews>
  <sheetFormatPr defaultRowHeight="13.2"/>
  <cols>
    <col min="1" max="1" width="51" customWidth="1"/>
    <col min="2" max="2" width="12.44140625" customWidth="1"/>
    <col min="3" max="3" width="12.33203125" customWidth="1"/>
    <col min="4" max="4" width="11.6640625" customWidth="1"/>
  </cols>
  <sheetData>
    <row r="1" spans="1:4" ht="15.6">
      <c r="A1" s="518" t="s">
        <v>267</v>
      </c>
      <c r="B1" s="518"/>
      <c r="C1" s="518"/>
      <c r="D1" s="518"/>
    </row>
    <row r="2" spans="1:4">
      <c r="A2" s="4"/>
      <c r="B2" s="4"/>
      <c r="C2" s="4"/>
      <c r="D2" s="4"/>
    </row>
    <row r="3" spans="1:4">
      <c r="A3" s="4"/>
      <c r="B3" s="4"/>
      <c r="C3" s="4"/>
      <c r="D3" s="4"/>
    </row>
    <row r="4" spans="1:4" ht="15.6">
      <c r="A4" s="517" t="s">
        <v>241</v>
      </c>
      <c r="B4" s="517"/>
      <c r="C4" s="517"/>
      <c r="D4" s="517"/>
    </row>
    <row r="5" spans="1:4">
      <c r="A5" s="4"/>
      <c r="B5" s="4"/>
      <c r="C5" s="4"/>
      <c r="D5" s="4"/>
    </row>
    <row r="6" spans="1:4">
      <c r="A6" s="4"/>
      <c r="B6" s="4"/>
      <c r="C6" s="4"/>
      <c r="D6" s="4"/>
    </row>
    <row r="7" spans="1:4" ht="14.4" thickBot="1">
      <c r="A7" s="4"/>
      <c r="B7" s="516" t="s">
        <v>190</v>
      </c>
      <c r="C7" s="516"/>
      <c r="D7" s="516"/>
    </row>
    <row r="8" spans="1:4" ht="42.75" customHeight="1" thickBot="1">
      <c r="A8" s="271" t="s">
        <v>0</v>
      </c>
      <c r="B8" s="272" t="s">
        <v>59</v>
      </c>
      <c r="C8" s="273" t="s">
        <v>282</v>
      </c>
      <c r="D8" s="274" t="s">
        <v>313</v>
      </c>
    </row>
    <row r="9" spans="1:4" ht="13.8">
      <c r="A9" s="289" t="s">
        <v>61</v>
      </c>
      <c r="B9" s="269">
        <f>SUM(B19,B18,B10)</f>
        <v>199903910</v>
      </c>
      <c r="C9" s="269">
        <f t="shared" ref="C9:D9" si="0">SUM(C19,C18,C10)</f>
        <v>240522518</v>
      </c>
      <c r="D9" s="373">
        <f t="shared" si="0"/>
        <v>200329962</v>
      </c>
    </row>
    <row r="10" spans="1:4" ht="14.4">
      <c r="A10" s="288" t="s">
        <v>62</v>
      </c>
      <c r="B10" s="256">
        <f>SUM(B11:B17)</f>
        <v>192658289</v>
      </c>
      <c r="C10" s="256">
        <f t="shared" ref="C10:D10" si="1">SUM(C11:C17)</f>
        <v>195948021</v>
      </c>
      <c r="D10" s="41">
        <f t="shared" si="1"/>
        <v>155755465</v>
      </c>
    </row>
    <row r="11" spans="1:4" ht="13.8">
      <c r="A11" s="296" t="s">
        <v>63</v>
      </c>
      <c r="B11" s="257">
        <v>31412062</v>
      </c>
      <c r="C11" s="429">
        <v>31412062</v>
      </c>
      <c r="D11" s="430">
        <v>27384768</v>
      </c>
    </row>
    <row r="12" spans="1:4" ht="13.8">
      <c r="A12" s="296" t="s">
        <v>64</v>
      </c>
      <c r="B12" s="257">
        <v>73056386</v>
      </c>
      <c r="C12" s="427">
        <v>72136100</v>
      </c>
      <c r="D12" s="428">
        <v>56461921</v>
      </c>
    </row>
    <row r="13" spans="1:4" ht="13.8">
      <c r="A13" s="296" t="s">
        <v>215</v>
      </c>
      <c r="B13" s="257">
        <v>70169900</v>
      </c>
      <c r="C13" s="427">
        <v>70169900</v>
      </c>
      <c r="D13" s="428">
        <v>53918985</v>
      </c>
    </row>
    <row r="14" spans="1:4" ht="13.8">
      <c r="A14" s="296" t="s">
        <v>216</v>
      </c>
      <c r="B14" s="257">
        <v>15533917</v>
      </c>
      <c r="C14" s="427">
        <v>15488317</v>
      </c>
      <c r="D14" s="428">
        <v>11792949</v>
      </c>
    </row>
    <row r="15" spans="1:4" ht="13.8">
      <c r="A15" s="296" t="s">
        <v>66</v>
      </c>
      <c r="B15" s="257">
        <v>2270000</v>
      </c>
      <c r="C15" s="427">
        <v>2270000</v>
      </c>
      <c r="D15" s="428">
        <v>1725200</v>
      </c>
    </row>
    <row r="16" spans="1:4" ht="13.8">
      <c r="A16" s="296" t="s">
        <v>67</v>
      </c>
      <c r="B16" s="257"/>
      <c r="C16" s="427">
        <v>4235450</v>
      </c>
      <c r="D16" s="428">
        <v>4235450</v>
      </c>
    </row>
    <row r="17" spans="1:4" ht="13.8">
      <c r="A17" s="297" t="s">
        <v>68</v>
      </c>
      <c r="B17" s="258">
        <v>216024</v>
      </c>
      <c r="C17" s="427">
        <v>236192</v>
      </c>
      <c r="D17" s="428">
        <v>236192</v>
      </c>
    </row>
    <row r="18" spans="1:4" ht="14.4">
      <c r="A18" s="286" t="s">
        <v>69</v>
      </c>
      <c r="B18" s="259"/>
      <c r="C18" s="427"/>
      <c r="D18" s="428"/>
    </row>
    <row r="19" spans="1:4" ht="14.4">
      <c r="A19" s="286" t="s">
        <v>70</v>
      </c>
      <c r="B19" s="259">
        <v>7245621</v>
      </c>
      <c r="C19" s="443">
        <v>44574497</v>
      </c>
      <c r="D19" s="444">
        <v>44574497</v>
      </c>
    </row>
    <row r="20" spans="1:4" ht="14.4">
      <c r="A20" s="43"/>
      <c r="B20" s="259"/>
      <c r="C20" s="429"/>
      <c r="D20" s="430"/>
    </row>
    <row r="21" spans="1:4" ht="13.8">
      <c r="A21" s="287" t="s">
        <v>71</v>
      </c>
      <c r="B21" s="260">
        <f>SUM(B22:B23)</f>
        <v>0</v>
      </c>
      <c r="C21" s="427"/>
      <c r="D21" s="428"/>
    </row>
    <row r="22" spans="1:4" ht="14.4">
      <c r="A22" s="288" t="s">
        <v>72</v>
      </c>
      <c r="B22" s="256"/>
      <c r="C22" s="427"/>
      <c r="D22" s="428"/>
    </row>
    <row r="23" spans="1:4" ht="14.4">
      <c r="A23" s="286" t="s">
        <v>73</v>
      </c>
      <c r="B23" s="259"/>
      <c r="C23" s="429"/>
      <c r="D23" s="430"/>
    </row>
    <row r="24" spans="1:4" ht="14.4">
      <c r="A24" s="43"/>
      <c r="B24" s="259"/>
      <c r="C24" s="431"/>
      <c r="D24" s="432"/>
    </row>
    <row r="25" spans="1:4" ht="13.8">
      <c r="A25" s="37" t="s">
        <v>74</v>
      </c>
      <c r="B25" s="260">
        <f>SUM(B34,B30,B27,B26)</f>
        <v>20800000</v>
      </c>
      <c r="C25" s="260">
        <f t="shared" ref="C25:D25" si="2">SUM(C34,C30,C27,C26)</f>
        <v>22241321</v>
      </c>
      <c r="D25" s="44">
        <f t="shared" si="2"/>
        <v>22226693</v>
      </c>
    </row>
    <row r="26" spans="1:4" ht="14.4">
      <c r="A26" s="43" t="s">
        <v>75</v>
      </c>
      <c r="B26" s="261"/>
      <c r="C26" s="433"/>
      <c r="D26" s="434"/>
    </row>
    <row r="27" spans="1:4" ht="14.4">
      <c r="A27" s="43" t="s">
        <v>76</v>
      </c>
      <c r="B27" s="259">
        <f>SUM(B28:B29)</f>
        <v>3900000</v>
      </c>
      <c r="C27" s="259">
        <f t="shared" ref="C27:D27" si="3">SUM(C28:C29)</f>
        <v>3900000</v>
      </c>
      <c r="D27" s="42">
        <f t="shared" si="3"/>
        <v>3992150</v>
      </c>
    </row>
    <row r="28" spans="1:4" ht="13.8">
      <c r="A28" s="52" t="s">
        <v>77</v>
      </c>
      <c r="B28" s="262"/>
      <c r="C28" s="433"/>
      <c r="D28" s="434"/>
    </row>
    <row r="29" spans="1:4" ht="13.8">
      <c r="A29" s="52" t="s">
        <v>78</v>
      </c>
      <c r="B29" s="262">
        <v>3900000</v>
      </c>
      <c r="C29" s="427">
        <v>3900000</v>
      </c>
      <c r="D29" s="428">
        <v>3992150</v>
      </c>
    </row>
    <row r="30" spans="1:4" ht="14.4">
      <c r="A30" s="53" t="s">
        <v>79</v>
      </c>
      <c r="B30" s="263">
        <f>SUM(B33,B31)</f>
        <v>16000000</v>
      </c>
      <c r="C30" s="263">
        <f t="shared" ref="C30:D30" si="4">SUM(C33,C31)</f>
        <v>17441321</v>
      </c>
      <c r="D30" s="54">
        <f t="shared" si="4"/>
        <v>17441321</v>
      </c>
    </row>
    <row r="31" spans="1:4" ht="13.8">
      <c r="A31" s="52" t="s">
        <v>80</v>
      </c>
      <c r="B31" s="262">
        <v>16000000</v>
      </c>
      <c r="C31" s="429">
        <v>17441321</v>
      </c>
      <c r="D31" s="430">
        <v>17441321</v>
      </c>
    </row>
    <row r="32" spans="1:4" ht="13.8">
      <c r="A32" s="52" t="s">
        <v>81</v>
      </c>
      <c r="B32" s="262">
        <v>16000000</v>
      </c>
      <c r="C32" s="427">
        <v>17441321</v>
      </c>
      <c r="D32" s="428">
        <v>17441321</v>
      </c>
    </row>
    <row r="33" spans="1:4" ht="13.8">
      <c r="A33" s="47" t="s">
        <v>82</v>
      </c>
      <c r="B33" s="264"/>
      <c r="C33" s="431"/>
      <c r="D33" s="432"/>
    </row>
    <row r="34" spans="1:4" ht="14.4">
      <c r="A34" s="45" t="s">
        <v>83</v>
      </c>
      <c r="B34" s="265">
        <v>900000</v>
      </c>
      <c r="C34" s="443">
        <v>900000</v>
      </c>
      <c r="D34" s="444">
        <v>793222</v>
      </c>
    </row>
    <row r="35" spans="1:4" ht="14.4">
      <c r="A35" s="45"/>
      <c r="B35" s="265"/>
      <c r="C35" s="433"/>
      <c r="D35" s="434"/>
    </row>
    <row r="36" spans="1:4" ht="13.8">
      <c r="A36" s="39" t="s">
        <v>86</v>
      </c>
      <c r="B36" s="255">
        <f>SUM(B37:B47)</f>
        <v>14024246</v>
      </c>
      <c r="C36" s="255">
        <f t="shared" ref="C36:D36" si="5">SUM(C37:C47)</f>
        <v>17150630</v>
      </c>
      <c r="D36" s="40">
        <f t="shared" si="5"/>
        <v>14983837</v>
      </c>
    </row>
    <row r="37" spans="1:4" ht="14.4">
      <c r="A37" s="45" t="s">
        <v>87</v>
      </c>
      <c r="B37" s="265"/>
      <c r="C37" s="427"/>
      <c r="D37" s="428"/>
    </row>
    <row r="38" spans="1:4" ht="14.4">
      <c r="A38" s="45" t="s">
        <v>88</v>
      </c>
      <c r="B38" s="265">
        <v>4320000</v>
      </c>
      <c r="C38" s="425">
        <v>6282555</v>
      </c>
      <c r="D38" s="426">
        <v>6347555</v>
      </c>
    </row>
    <row r="39" spans="1:4" ht="14.4">
      <c r="A39" s="45" t="s">
        <v>89</v>
      </c>
      <c r="B39" s="266">
        <v>2057000</v>
      </c>
      <c r="C39" s="443">
        <v>2920829</v>
      </c>
      <c r="D39" s="444">
        <v>2999514</v>
      </c>
    </row>
    <row r="40" spans="1:4" ht="14.4">
      <c r="A40" s="45" t="s">
        <v>90</v>
      </c>
      <c r="B40" s="265">
        <v>606680</v>
      </c>
      <c r="C40" s="425">
        <v>606680</v>
      </c>
      <c r="D40" s="426">
        <v>199210</v>
      </c>
    </row>
    <row r="41" spans="1:4" ht="14.4">
      <c r="A41" s="48" t="s">
        <v>91</v>
      </c>
      <c r="B41" s="265">
        <v>150000</v>
      </c>
      <c r="C41" s="425">
        <v>150000</v>
      </c>
      <c r="D41" s="426">
        <v>21450</v>
      </c>
    </row>
    <row r="42" spans="1:4" ht="14.4">
      <c r="A42" s="48" t="s">
        <v>92</v>
      </c>
      <c r="B42" s="265"/>
      <c r="C42" s="425"/>
      <c r="D42" s="426"/>
    </row>
    <row r="43" spans="1:4" ht="14.4">
      <c r="A43" s="45" t="s">
        <v>93</v>
      </c>
      <c r="B43" s="266"/>
      <c r="C43" s="439"/>
      <c r="D43" s="426"/>
    </row>
    <row r="44" spans="1:4" ht="14.4">
      <c r="A44" s="45" t="s">
        <v>94</v>
      </c>
      <c r="B44" s="266">
        <v>50</v>
      </c>
      <c r="C44" s="447">
        <v>50</v>
      </c>
      <c r="D44" s="426">
        <v>12</v>
      </c>
    </row>
    <row r="45" spans="1:4" ht="14.4">
      <c r="A45" s="45" t="s">
        <v>95</v>
      </c>
      <c r="B45" s="265"/>
      <c r="C45" s="436"/>
      <c r="D45" s="432"/>
    </row>
    <row r="46" spans="1:4" ht="14.4">
      <c r="A46" s="45" t="s">
        <v>96</v>
      </c>
      <c r="B46" s="265"/>
      <c r="C46" s="436"/>
      <c r="D46" s="432"/>
    </row>
    <row r="47" spans="1:4" ht="15" thickBot="1">
      <c r="A47" s="181" t="s">
        <v>97</v>
      </c>
      <c r="B47" s="267">
        <v>6890516</v>
      </c>
      <c r="C47" s="445">
        <v>7190516</v>
      </c>
      <c r="D47" s="446">
        <v>5416096</v>
      </c>
    </row>
    <row r="48" spans="1:4" ht="14.4">
      <c r="A48" s="179"/>
      <c r="B48" s="180"/>
      <c r="C48" s="4"/>
      <c r="D48" s="88"/>
    </row>
    <row r="49" spans="1:4" ht="16.2" customHeight="1">
      <c r="A49" s="49"/>
      <c r="B49" s="55"/>
      <c r="C49" s="87"/>
      <c r="D49" s="24"/>
    </row>
    <row r="50" spans="1:4" ht="16.2" customHeight="1">
      <c r="A50" s="49"/>
      <c r="B50" s="55"/>
      <c r="C50" s="87"/>
      <c r="D50" s="24"/>
    </row>
    <row r="51" spans="1:4" ht="16.2" customHeight="1">
      <c r="A51" s="49"/>
      <c r="B51" s="55"/>
      <c r="C51" s="87"/>
      <c r="D51" s="24"/>
    </row>
    <row r="52" spans="1:4" ht="12" customHeight="1">
      <c r="A52" s="49"/>
      <c r="B52" s="50"/>
      <c r="C52" s="85"/>
      <c r="D52" s="85"/>
    </row>
    <row r="53" spans="1:4" ht="16.2" customHeight="1" thickBot="1">
      <c r="A53" s="49"/>
      <c r="B53" s="51"/>
      <c r="C53" s="85"/>
      <c r="D53" s="85"/>
    </row>
    <row r="54" spans="1:4" ht="32.25" customHeight="1" thickBot="1">
      <c r="A54" s="270" t="s">
        <v>0</v>
      </c>
      <c r="B54" s="279"/>
      <c r="C54" s="282"/>
      <c r="D54" s="283"/>
    </row>
    <row r="55" spans="1:4" ht="15" customHeight="1">
      <c r="A55" s="268" t="s">
        <v>98</v>
      </c>
      <c r="B55" s="269">
        <f>SUM(B56:B58)</f>
        <v>45000</v>
      </c>
      <c r="C55" s="269">
        <f t="shared" ref="C55:D55" si="6">SUM(C56:C58)</f>
        <v>45000</v>
      </c>
      <c r="D55" s="373">
        <f t="shared" si="6"/>
        <v>45000</v>
      </c>
    </row>
    <row r="56" spans="1:4" ht="15" customHeight="1">
      <c r="A56" s="45" t="s">
        <v>99</v>
      </c>
      <c r="B56" s="265"/>
      <c r="C56" s="427"/>
      <c r="D56" s="428"/>
    </row>
    <row r="57" spans="1:4" ht="15" customHeight="1">
      <c r="A57" s="45" t="s">
        <v>100</v>
      </c>
      <c r="B57" s="264">
        <v>45000</v>
      </c>
      <c r="C57" s="436">
        <v>45000</v>
      </c>
      <c r="D57" s="437">
        <v>45000</v>
      </c>
    </row>
    <row r="58" spans="1:4" ht="15" customHeight="1">
      <c r="A58" s="45" t="s">
        <v>101</v>
      </c>
      <c r="B58" s="264"/>
      <c r="C58" s="436"/>
      <c r="D58" s="437"/>
    </row>
    <row r="59" spans="1:4" ht="15" customHeight="1">
      <c r="A59" s="47"/>
      <c r="B59" s="264"/>
      <c r="C59" s="435"/>
      <c r="D59" s="438"/>
    </row>
    <row r="60" spans="1:4" ht="15" customHeight="1">
      <c r="A60" s="39" t="s">
        <v>102</v>
      </c>
      <c r="B60" s="255">
        <f>SUM(B61:B62)</f>
        <v>500000</v>
      </c>
      <c r="C60" s="255">
        <f t="shared" ref="C60:D60" si="7">SUM(C61:C62)</f>
        <v>595839</v>
      </c>
      <c r="D60" s="40">
        <f t="shared" si="7"/>
        <v>364839</v>
      </c>
    </row>
    <row r="61" spans="1:4" ht="15" customHeight="1">
      <c r="A61" s="45" t="s">
        <v>157</v>
      </c>
      <c r="B61" s="265">
        <v>500000</v>
      </c>
      <c r="C61" s="447">
        <v>500000</v>
      </c>
      <c r="D61" s="448">
        <v>269000</v>
      </c>
    </row>
    <row r="62" spans="1:4" ht="15" customHeight="1">
      <c r="A62" s="285" t="s">
        <v>103</v>
      </c>
      <c r="B62" s="265"/>
      <c r="C62" s="447">
        <v>95839</v>
      </c>
      <c r="D62" s="448">
        <v>95839</v>
      </c>
    </row>
    <row r="63" spans="1:4" ht="13.8">
      <c r="A63" s="39"/>
      <c r="B63" s="264"/>
      <c r="C63" s="436"/>
      <c r="D63" s="437"/>
    </row>
    <row r="64" spans="1:4" ht="13.8">
      <c r="A64" s="39" t="s">
        <v>104</v>
      </c>
      <c r="B64" s="255">
        <f>SUM(B65)</f>
        <v>274000</v>
      </c>
      <c r="C64" s="255">
        <f t="shared" ref="C64:D64" si="8">SUM(C65)</f>
        <v>274000</v>
      </c>
      <c r="D64" s="40">
        <f t="shared" si="8"/>
        <v>153600</v>
      </c>
    </row>
    <row r="65" spans="1:4" ht="14.4">
      <c r="A65" s="569" t="s">
        <v>105</v>
      </c>
      <c r="B65" s="265">
        <v>274000</v>
      </c>
      <c r="C65" s="447">
        <v>274000</v>
      </c>
      <c r="D65" s="448">
        <v>153600</v>
      </c>
    </row>
    <row r="66" spans="1:4" ht="15" customHeight="1">
      <c r="A66" s="9"/>
      <c r="B66" s="264"/>
      <c r="C66" s="429"/>
      <c r="D66" s="428"/>
    </row>
    <row r="67" spans="1:4" ht="15" customHeight="1">
      <c r="A67" s="39" t="s">
        <v>106</v>
      </c>
      <c r="B67" s="255">
        <f>SUM(B75,B74,B72,B68)</f>
        <v>195292335</v>
      </c>
      <c r="C67" s="255">
        <f t="shared" ref="C67:D67" si="9">SUM(C75,C74,C72,C68)</f>
        <v>194372049</v>
      </c>
      <c r="D67" s="40">
        <f t="shared" si="9"/>
        <v>168544319</v>
      </c>
    </row>
    <row r="68" spans="1:4" ht="15" customHeight="1">
      <c r="A68" s="45" t="s">
        <v>107</v>
      </c>
      <c r="B68" s="265">
        <f>SUM(B69:B71)</f>
        <v>0</v>
      </c>
      <c r="C68" s="265">
        <f t="shared" ref="C68:D68" si="10">SUM(C69:C71)</f>
        <v>0</v>
      </c>
      <c r="D68" s="46">
        <f t="shared" si="10"/>
        <v>0</v>
      </c>
    </row>
    <row r="69" spans="1:4" ht="15" customHeight="1">
      <c r="A69" s="47" t="s">
        <v>108</v>
      </c>
      <c r="B69" s="264"/>
      <c r="C69" s="427"/>
      <c r="D69" s="428"/>
    </row>
    <row r="70" spans="1:4" ht="15" customHeight="1">
      <c r="A70" s="9" t="s">
        <v>109</v>
      </c>
      <c r="B70" s="275"/>
      <c r="C70" s="436"/>
      <c r="D70" s="437"/>
    </row>
    <row r="71" spans="1:4" ht="15" customHeight="1">
      <c r="A71" s="9" t="s">
        <v>110</v>
      </c>
      <c r="B71" s="276"/>
      <c r="C71" s="436"/>
      <c r="D71" s="437"/>
    </row>
    <row r="72" spans="1:4" ht="15" customHeight="1">
      <c r="A72" s="80" t="s">
        <v>111</v>
      </c>
      <c r="B72" s="277">
        <f>SUM(B73)</f>
        <v>91404549</v>
      </c>
      <c r="C72" s="277">
        <f t="shared" ref="C72:D72" si="11">SUM(C73)</f>
        <v>91404549</v>
      </c>
      <c r="D72" s="81">
        <f t="shared" si="11"/>
        <v>91404549</v>
      </c>
    </row>
    <row r="73" spans="1:4" ht="15" customHeight="1">
      <c r="A73" s="82" t="s">
        <v>112</v>
      </c>
      <c r="B73" s="278">
        <v>91404549</v>
      </c>
      <c r="C73" s="436">
        <v>91404549</v>
      </c>
      <c r="D73" s="437">
        <v>91404549</v>
      </c>
    </row>
    <row r="74" spans="1:4" ht="15.75" customHeight="1">
      <c r="A74" s="80" t="s">
        <v>113</v>
      </c>
      <c r="B74" s="278"/>
      <c r="C74" s="436"/>
      <c r="D74" s="437"/>
    </row>
    <row r="75" spans="1:4" ht="15" customHeight="1">
      <c r="A75" s="80" t="s">
        <v>114</v>
      </c>
      <c r="B75" s="277">
        <v>103887786</v>
      </c>
      <c r="C75" s="439">
        <v>102967500</v>
      </c>
      <c r="D75" s="440">
        <v>77139770</v>
      </c>
    </row>
    <row r="76" spans="1:4" ht="15.75" customHeight="1">
      <c r="A76" s="9"/>
      <c r="B76" s="255"/>
      <c r="C76" s="439"/>
      <c r="D76" s="440"/>
    </row>
    <row r="77" spans="1:4" ht="15" customHeight="1" thickBot="1">
      <c r="A77" s="280"/>
      <c r="B77" s="281"/>
      <c r="C77" s="441"/>
      <c r="D77" s="442"/>
    </row>
    <row r="78" spans="1:4" ht="19.5" customHeight="1" thickBot="1">
      <c r="A78" s="570" t="s">
        <v>115</v>
      </c>
      <c r="B78" s="571">
        <f>SUM(B9,B21,B25,B36,B55,B60,B64,B67,)</f>
        <v>430839491</v>
      </c>
      <c r="C78" s="571">
        <f t="shared" ref="C78:D78" si="12">SUM(C9,C21,C25,C36,C55,C60,C64,C67,)</f>
        <v>475201357</v>
      </c>
      <c r="D78" s="572">
        <f t="shared" si="12"/>
        <v>406648250</v>
      </c>
    </row>
    <row r="79" spans="1:4" ht="13.8">
      <c r="A79" s="99"/>
      <c r="B79" s="99"/>
    </row>
    <row r="80" spans="1:4" ht="13.8">
      <c r="A80" s="99"/>
      <c r="B80" s="99"/>
    </row>
    <row r="81" spans="1:4" ht="15.6">
      <c r="A81" s="96"/>
      <c r="B81" s="97"/>
    </row>
    <row r="82" spans="1:4" ht="14.4">
      <c r="A82" s="100"/>
      <c r="B82" s="101"/>
      <c r="C82" s="91"/>
      <c r="D82" s="92"/>
    </row>
    <row r="83" spans="1:4" ht="15.75" customHeight="1">
      <c r="A83" s="102"/>
      <c r="B83" s="102"/>
      <c r="C83" s="85"/>
      <c r="D83" s="85"/>
    </row>
    <row r="84" spans="1:4" ht="15.75" customHeight="1">
      <c r="A84" s="99"/>
      <c r="B84" s="99"/>
      <c r="C84" s="24"/>
      <c r="D84" s="24"/>
    </row>
    <row r="85" spans="1:4" ht="15.75" customHeight="1">
      <c r="A85" s="99"/>
      <c r="B85" s="99"/>
      <c r="C85" s="86"/>
      <c r="D85" s="86"/>
    </row>
    <row r="86" spans="1:4" ht="15.75" customHeight="1">
      <c r="A86" s="99"/>
      <c r="B86" s="99"/>
      <c r="C86" s="24"/>
      <c r="D86" s="24"/>
    </row>
    <row r="87" spans="1:4" ht="15.75" customHeight="1">
      <c r="A87" s="103"/>
      <c r="B87" s="98"/>
      <c r="C87" s="24"/>
      <c r="D87" s="24"/>
    </row>
    <row r="88" spans="1:4" ht="15.75" customHeight="1">
      <c r="A88" s="103"/>
      <c r="B88" s="98"/>
      <c r="C88" s="24"/>
      <c r="D88" s="24"/>
    </row>
    <row r="89" spans="1:4" ht="15.75" customHeight="1">
      <c r="A89" s="25"/>
      <c r="B89" s="97"/>
      <c r="C89" s="24"/>
      <c r="D89" s="24"/>
    </row>
    <row r="90" spans="1:4" ht="15.75" customHeight="1">
      <c r="A90" s="25"/>
      <c r="B90" s="98"/>
      <c r="C90" s="24"/>
      <c r="D90" s="24"/>
    </row>
    <row r="91" spans="1:4" ht="15.75" customHeight="1">
      <c r="A91" s="102"/>
      <c r="B91" s="102"/>
      <c r="C91" s="87"/>
      <c r="D91" s="87"/>
    </row>
    <row r="92" spans="1:4" ht="13.8">
      <c r="A92" s="99"/>
      <c r="B92" s="99"/>
      <c r="C92" s="24"/>
      <c r="D92" s="24"/>
    </row>
    <row r="93" spans="1:4" ht="15.75" customHeight="1">
      <c r="A93" s="103"/>
      <c r="B93" s="97"/>
      <c r="C93" s="24"/>
      <c r="D93" s="24"/>
    </row>
    <row r="94" spans="1:4" ht="15.75" customHeight="1">
      <c r="A94" s="25"/>
      <c r="B94" s="99"/>
      <c r="C94" s="86"/>
      <c r="D94" s="86"/>
    </row>
    <row r="95" spans="1:4" ht="15.75" customHeight="1">
      <c r="A95" s="25"/>
      <c r="B95" s="99"/>
      <c r="C95" s="86"/>
      <c r="D95" s="86"/>
    </row>
    <row r="96" spans="1:4" ht="17.25" customHeight="1">
      <c r="A96" s="99"/>
      <c r="B96" s="99"/>
      <c r="C96" s="86"/>
      <c r="D96" s="86"/>
    </row>
    <row r="97" spans="1:4" ht="15.75" customHeight="1">
      <c r="A97" s="103"/>
      <c r="B97" s="99"/>
      <c r="C97" s="86"/>
      <c r="D97" s="86"/>
    </row>
    <row r="98" spans="1:4" ht="15.75" customHeight="1">
      <c r="A98" s="99"/>
      <c r="B98" s="99"/>
      <c r="C98" s="86"/>
      <c r="D98" s="86"/>
    </row>
    <row r="99" spans="1:4" ht="15.75" customHeight="1">
      <c r="A99" s="103"/>
      <c r="B99" s="104"/>
      <c r="C99" s="24"/>
      <c r="D99" s="24"/>
    </row>
    <row r="100" spans="1:4" ht="15.75" customHeight="1">
      <c r="A100" s="105"/>
      <c r="B100" s="104"/>
      <c r="C100" s="24"/>
      <c r="D100" s="24"/>
    </row>
    <row r="101" spans="1:4" ht="15.75" customHeight="1">
      <c r="A101" s="36"/>
      <c r="B101" s="36"/>
      <c r="C101" s="24"/>
      <c r="D101" s="24"/>
    </row>
    <row r="102" spans="1:4" ht="15.75" customHeight="1">
      <c r="A102" s="25"/>
      <c r="B102" s="106"/>
      <c r="C102" s="24"/>
      <c r="D102" s="24"/>
    </row>
    <row r="103" spans="1:4" ht="15.75" customHeight="1">
      <c r="A103" s="105"/>
      <c r="B103" s="102"/>
      <c r="C103" s="86"/>
      <c r="D103" s="86"/>
    </row>
    <row r="104" spans="1:4" ht="15.75" customHeight="1">
      <c r="A104" s="25"/>
      <c r="B104" s="99"/>
      <c r="C104" s="93"/>
      <c r="D104" s="93"/>
    </row>
    <row r="105" spans="1:4" ht="15.75" customHeight="1">
      <c r="A105" s="25"/>
      <c r="B105" s="99"/>
      <c r="C105" s="94"/>
      <c r="D105" s="95"/>
    </row>
    <row r="106" spans="1:4" ht="15.75" customHeight="1">
      <c r="A106" s="25"/>
      <c r="B106" s="25"/>
      <c r="C106" s="21"/>
      <c r="D106" s="63"/>
    </row>
    <row r="107" spans="1:4" ht="15.75" customHeight="1">
      <c r="A107" s="103"/>
      <c r="B107" s="103"/>
    </row>
    <row r="108" spans="1:4" ht="15.75" customHeight="1">
      <c r="A108" s="105"/>
      <c r="B108" s="105"/>
      <c r="C108" s="5"/>
    </row>
    <row r="109" spans="1:4" ht="15.75" customHeight="1">
      <c r="A109" s="36"/>
      <c r="B109" s="36"/>
    </row>
    <row r="110" spans="1:4" ht="15.75" customHeight="1">
      <c r="A110" s="25"/>
      <c r="B110" s="25"/>
      <c r="C110" s="63"/>
      <c r="D110" s="63"/>
    </row>
    <row r="111" spans="1:4" ht="15.75" customHeight="1">
      <c r="A111" s="105"/>
      <c r="B111" s="25"/>
      <c r="C111" s="63"/>
      <c r="D111" s="63"/>
    </row>
    <row r="112" spans="1:4" ht="15.75" customHeight="1">
      <c r="A112" s="25"/>
      <c r="B112" s="25"/>
      <c r="C112" s="63"/>
      <c r="D112" s="63"/>
    </row>
    <row r="113" spans="1:4" ht="15.75" customHeight="1">
      <c r="A113" s="25"/>
      <c r="B113" s="25"/>
      <c r="C113" s="63"/>
      <c r="D113" s="63"/>
    </row>
    <row r="114" spans="1:4" ht="15.75" customHeight="1">
      <c r="A114" s="25"/>
      <c r="B114" s="25"/>
    </row>
    <row r="115" spans="1:4" ht="15.75" customHeight="1">
      <c r="A115" s="103"/>
      <c r="B115" s="25"/>
    </row>
    <row r="116" spans="1:4" ht="15.75" customHeight="1">
      <c r="A116" s="25"/>
      <c r="B116" s="25"/>
    </row>
    <row r="117" spans="1:4" ht="21" customHeight="1">
      <c r="A117" s="36"/>
      <c r="B117" s="36"/>
    </row>
    <row r="118" spans="1:4" ht="21.75" customHeight="1">
      <c r="A118" s="36"/>
      <c r="B118" s="36"/>
    </row>
    <row r="119" spans="1:4" ht="15.75" customHeight="1">
      <c r="A119" s="25"/>
      <c r="C119" s="63"/>
      <c r="D119" s="63"/>
    </row>
    <row r="120" spans="1:4">
      <c r="A120" s="63"/>
      <c r="B120" s="63"/>
      <c r="C120" s="63"/>
      <c r="D120" s="63"/>
    </row>
    <row r="121" spans="1:4" ht="13.8">
      <c r="A121" s="107"/>
      <c r="B121" s="89"/>
      <c r="C121" s="63"/>
      <c r="D121" s="63"/>
    </row>
    <row r="122" spans="1:4" ht="13.8">
      <c r="A122" s="87"/>
      <c r="B122" s="24"/>
      <c r="C122" s="63"/>
      <c r="D122" s="63"/>
    </row>
    <row r="123" spans="1:4" ht="13.8">
      <c r="A123" s="87"/>
      <c r="B123" s="24"/>
      <c r="C123" s="63"/>
      <c r="D123" s="63"/>
    </row>
    <row r="124" spans="1:4" ht="13.8">
      <c r="A124" s="99"/>
      <c r="B124" s="108"/>
    </row>
    <row r="125" spans="1:4" ht="13.8">
      <c r="A125" s="99"/>
      <c r="B125" s="108"/>
    </row>
    <row r="126" spans="1:4" ht="14.4">
      <c r="A126" s="90"/>
      <c r="B126" s="109"/>
    </row>
    <row r="127" spans="1:4" ht="13.8">
      <c r="A127" s="102"/>
      <c r="B127" s="108"/>
    </row>
    <row r="128" spans="1:4" ht="13.8">
      <c r="A128" s="101"/>
      <c r="B128" s="108"/>
    </row>
    <row r="129" spans="1:2" ht="13.8">
      <c r="A129" s="99"/>
      <c r="B129" s="108"/>
    </row>
    <row r="130" spans="1:2" ht="13.8">
      <c r="A130" s="99"/>
      <c r="B130" s="108"/>
    </row>
    <row r="131" spans="1:2" ht="13.8">
      <c r="A131" s="99"/>
      <c r="B131" s="108"/>
    </row>
    <row r="132" spans="1:2" ht="13.8">
      <c r="A132" s="101"/>
      <c r="B132" s="110"/>
    </row>
    <row r="133" spans="1:2" ht="13.8">
      <c r="A133" s="99"/>
      <c r="B133" s="24"/>
    </row>
    <row r="134" spans="1:2" ht="13.8">
      <c r="A134" s="99"/>
      <c r="B134" s="24"/>
    </row>
    <row r="135" spans="1:2" ht="13.8">
      <c r="A135" s="99"/>
      <c r="B135" s="89"/>
    </row>
    <row r="136" spans="1:2" ht="13.8">
      <c r="A136" s="98"/>
      <c r="B136" s="24"/>
    </row>
    <row r="137" spans="1:2" ht="13.8">
      <c r="A137" s="102"/>
      <c r="B137" s="108"/>
    </row>
    <row r="138" spans="1:2" ht="13.8">
      <c r="A138" s="99"/>
      <c r="B138" s="108"/>
    </row>
    <row r="139" spans="1:2" ht="13.8">
      <c r="A139" s="99"/>
      <c r="B139" s="108"/>
    </row>
    <row r="140" spans="1:2" ht="13.8">
      <c r="A140" s="102"/>
      <c r="B140" s="102"/>
    </row>
    <row r="141" spans="1:2" ht="13.8">
      <c r="A141" s="99"/>
      <c r="B141" s="99"/>
    </row>
    <row r="142" spans="1:2" ht="13.8">
      <c r="A142" s="102"/>
      <c r="B142" s="102"/>
    </row>
    <row r="143" spans="1:2" ht="13.8">
      <c r="A143" s="99"/>
      <c r="B143" s="99"/>
    </row>
    <row r="144" spans="1:2" ht="13.8">
      <c r="A144" s="99"/>
      <c r="B144" s="99"/>
    </row>
    <row r="145" spans="1:2" ht="13.8">
      <c r="A145" s="99"/>
      <c r="B145" s="102"/>
    </row>
    <row r="146" spans="1:2" ht="13.8">
      <c r="A146" s="104"/>
      <c r="B146" s="104"/>
    </row>
    <row r="147" spans="1:2" ht="13.8">
      <c r="A147" s="98"/>
      <c r="B147" s="104"/>
    </row>
    <row r="148" spans="1:2" ht="13.8">
      <c r="A148" s="98"/>
      <c r="B148" s="98"/>
    </row>
    <row r="149" spans="1:2" ht="13.8">
      <c r="A149" s="98"/>
      <c r="B149" s="98"/>
    </row>
    <row r="150" spans="1:2" ht="13.8">
      <c r="A150" s="99"/>
      <c r="B150" s="99"/>
    </row>
    <row r="151" spans="1:2" ht="13.8">
      <c r="A151" s="98"/>
      <c r="B151" s="99"/>
    </row>
    <row r="152" spans="1:2" ht="13.8">
      <c r="A152" s="98"/>
      <c r="B152" s="25"/>
    </row>
    <row r="153" spans="1:2" ht="13.8">
      <c r="A153" s="25"/>
      <c r="B153" s="25"/>
    </row>
    <row r="154" spans="1:2" ht="13.8">
      <c r="A154" s="103"/>
      <c r="B154" s="103"/>
    </row>
    <row r="155" spans="1:2" ht="13.8">
      <c r="A155" s="105"/>
      <c r="B155" s="105"/>
    </row>
    <row r="156" spans="1:2" ht="13.8">
      <c r="A156" s="25"/>
      <c r="B156" s="25"/>
    </row>
    <row r="157" spans="1:2" ht="13.8">
      <c r="A157" s="25"/>
      <c r="B157" s="25"/>
    </row>
    <row r="158" spans="1:2" ht="13.8">
      <c r="A158" s="105"/>
      <c r="B158" s="25"/>
    </row>
    <row r="159" spans="1:2" ht="13.8">
      <c r="A159" s="25"/>
      <c r="B159" s="25"/>
    </row>
    <row r="160" spans="1:2" ht="13.8">
      <c r="A160" s="25"/>
      <c r="B160" s="25"/>
    </row>
    <row r="161" spans="1:2" ht="13.8">
      <c r="A161" s="25"/>
      <c r="B161" s="25"/>
    </row>
    <row r="162" spans="1:2" ht="16.8">
      <c r="A162" s="36"/>
      <c r="B162" s="36"/>
    </row>
  </sheetData>
  <mergeCells count="3">
    <mergeCell ref="B7:D7"/>
    <mergeCell ref="A4:D4"/>
    <mergeCell ref="A1:D1"/>
  </mergeCells>
  <phoneticPr fontId="0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9"/>
  <sheetViews>
    <sheetView topLeftCell="A61" workbookViewId="0">
      <selection activeCell="A19" sqref="A19"/>
    </sheetView>
  </sheetViews>
  <sheetFormatPr defaultRowHeight="13.2"/>
  <cols>
    <col min="1" max="1" width="47.88671875" customWidth="1"/>
    <col min="2" max="2" width="12.44140625" customWidth="1"/>
    <col min="3" max="3" width="13.109375" customWidth="1"/>
    <col min="4" max="4" width="13.21875" customWidth="1"/>
  </cols>
  <sheetData>
    <row r="1" spans="1:4" ht="15.6">
      <c r="A1" s="518" t="s">
        <v>268</v>
      </c>
      <c r="B1" s="518"/>
      <c r="C1" s="518"/>
      <c r="D1" s="518"/>
    </row>
    <row r="2" spans="1:4">
      <c r="A2" s="4"/>
      <c r="B2" s="4"/>
    </row>
    <row r="3" spans="1:4">
      <c r="A3" s="4"/>
      <c r="B3" s="4"/>
    </row>
    <row r="4" spans="1:4" ht="15.6">
      <c r="A4" s="519" t="s">
        <v>242</v>
      </c>
      <c r="B4" s="519"/>
      <c r="C4" s="519"/>
      <c r="D4" s="519"/>
    </row>
    <row r="5" spans="1:4">
      <c r="A5" s="4"/>
      <c r="B5" s="4"/>
    </row>
    <row r="6" spans="1:4">
      <c r="A6" s="4"/>
      <c r="B6" s="4"/>
    </row>
    <row r="7" spans="1:4" ht="13.5" customHeight="1" thickBot="1">
      <c r="A7" s="516" t="s">
        <v>190</v>
      </c>
      <c r="B7" s="516"/>
      <c r="C7" s="516"/>
      <c r="D7" s="516"/>
    </row>
    <row r="8" spans="1:4" ht="36.75" customHeight="1" thickBot="1">
      <c r="A8" s="270" t="s">
        <v>0</v>
      </c>
      <c r="B8" s="295" t="s">
        <v>59</v>
      </c>
      <c r="C8" s="292" t="s">
        <v>282</v>
      </c>
      <c r="D8" s="293" t="s">
        <v>313</v>
      </c>
    </row>
    <row r="9" spans="1:4" ht="13.8">
      <c r="A9" s="289" t="s">
        <v>61</v>
      </c>
      <c r="B9" s="269">
        <f>SUM(B19,B18,B10)</f>
        <v>199903910</v>
      </c>
      <c r="C9" s="269">
        <f t="shared" ref="C9:D9" si="0">SUM(C19,C18,C10)</f>
        <v>240522518</v>
      </c>
      <c r="D9" s="373">
        <f t="shared" si="0"/>
        <v>200329962</v>
      </c>
    </row>
    <row r="10" spans="1:4" ht="14.4">
      <c r="A10" s="288" t="s">
        <v>62</v>
      </c>
      <c r="B10" s="256">
        <f>SUM(B11:B17)</f>
        <v>192658289</v>
      </c>
      <c r="C10" s="256">
        <f t="shared" ref="C10:D10" si="1">SUM(C11:C17)</f>
        <v>195948021</v>
      </c>
      <c r="D10" s="41">
        <f t="shared" si="1"/>
        <v>155755465</v>
      </c>
    </row>
    <row r="11" spans="1:4" ht="13.8">
      <c r="A11" s="296" t="s">
        <v>63</v>
      </c>
      <c r="B11" s="257">
        <v>31412062</v>
      </c>
      <c r="C11" s="417">
        <v>31412062</v>
      </c>
      <c r="D11" s="418">
        <v>27384768</v>
      </c>
    </row>
    <row r="12" spans="1:4" ht="13.8">
      <c r="A12" s="296" t="s">
        <v>64</v>
      </c>
      <c r="B12" s="257">
        <v>73056386</v>
      </c>
      <c r="C12" s="417">
        <v>72136100</v>
      </c>
      <c r="D12" s="418">
        <v>56461921</v>
      </c>
    </row>
    <row r="13" spans="1:4" ht="13.8">
      <c r="A13" s="296" t="s">
        <v>215</v>
      </c>
      <c r="B13" s="257">
        <v>70169900</v>
      </c>
      <c r="C13" s="417">
        <v>70169900</v>
      </c>
      <c r="D13" s="418">
        <v>53918985</v>
      </c>
    </row>
    <row r="14" spans="1:4" ht="13.8">
      <c r="A14" s="296" t="s">
        <v>216</v>
      </c>
      <c r="B14" s="257">
        <v>15533917</v>
      </c>
      <c r="C14" s="417">
        <v>15488317</v>
      </c>
      <c r="D14" s="418">
        <v>11792949</v>
      </c>
    </row>
    <row r="15" spans="1:4" ht="13.8">
      <c r="A15" s="296" t="s">
        <v>66</v>
      </c>
      <c r="B15" s="257">
        <v>2270000</v>
      </c>
      <c r="C15" s="417">
        <v>2270000</v>
      </c>
      <c r="D15" s="418">
        <v>1725200</v>
      </c>
    </row>
    <row r="16" spans="1:4" ht="13.8">
      <c r="A16" s="505" t="s">
        <v>67</v>
      </c>
      <c r="B16" s="257"/>
      <c r="C16" s="417">
        <v>4235450</v>
      </c>
      <c r="D16" s="418">
        <v>4235450</v>
      </c>
    </row>
    <row r="17" spans="1:4" ht="13.8">
      <c r="A17" s="297" t="s">
        <v>68</v>
      </c>
      <c r="B17" s="258">
        <v>216024</v>
      </c>
      <c r="C17" s="417">
        <v>236192</v>
      </c>
      <c r="D17" s="418">
        <v>236192</v>
      </c>
    </row>
    <row r="18" spans="1:4" ht="14.4">
      <c r="A18" s="286" t="s">
        <v>69</v>
      </c>
      <c r="B18" s="259"/>
      <c r="C18" s="417"/>
      <c r="D18" s="418"/>
    </row>
    <row r="19" spans="1:4" ht="14.4">
      <c r="A19" s="286" t="s">
        <v>70</v>
      </c>
      <c r="B19" s="259">
        <v>7245621</v>
      </c>
      <c r="C19" s="415">
        <v>44574497</v>
      </c>
      <c r="D19" s="416">
        <v>44574497</v>
      </c>
    </row>
    <row r="20" spans="1:4" ht="14.4">
      <c r="A20" s="43"/>
      <c r="B20" s="259"/>
      <c r="C20" s="417"/>
      <c r="D20" s="418"/>
    </row>
    <row r="21" spans="1:4" ht="13.8">
      <c r="A21" s="287" t="s">
        <v>71</v>
      </c>
      <c r="B21" s="260">
        <f>SUM(B22:B23)</f>
        <v>0</v>
      </c>
      <c r="C21" s="260">
        <f t="shared" ref="C21:D21" si="2">SUM(C22:C23)</f>
        <v>0</v>
      </c>
      <c r="D21" s="44">
        <f t="shared" si="2"/>
        <v>0</v>
      </c>
    </row>
    <row r="22" spans="1:4" ht="14.4">
      <c r="A22" s="288" t="s">
        <v>72</v>
      </c>
      <c r="B22" s="256"/>
      <c r="C22" s="417"/>
      <c r="D22" s="418"/>
    </row>
    <row r="23" spans="1:4" ht="14.4">
      <c r="A23" s="286" t="s">
        <v>73</v>
      </c>
      <c r="B23" s="259"/>
      <c r="C23" s="417"/>
      <c r="D23" s="418"/>
    </row>
    <row r="24" spans="1:4" ht="14.4">
      <c r="A24" s="43"/>
      <c r="B24" s="259"/>
      <c r="C24" s="417"/>
      <c r="D24" s="418"/>
    </row>
    <row r="25" spans="1:4" ht="13.8">
      <c r="A25" s="287" t="s">
        <v>74</v>
      </c>
      <c r="B25" s="260">
        <f>SUM(B34,B30,B27,B26)</f>
        <v>20800000</v>
      </c>
      <c r="C25" s="260">
        <f t="shared" ref="C25:D25" si="3">SUM(C34,C30,C27,C26)</f>
        <v>22241321</v>
      </c>
      <c r="D25" s="44">
        <f t="shared" si="3"/>
        <v>22226693</v>
      </c>
    </row>
    <row r="26" spans="1:4" ht="13.8">
      <c r="A26" s="286" t="s">
        <v>75</v>
      </c>
      <c r="B26" s="260"/>
      <c r="C26" s="417"/>
      <c r="D26" s="418"/>
    </row>
    <row r="27" spans="1:4" ht="14.4">
      <c r="A27" s="286" t="s">
        <v>76</v>
      </c>
      <c r="B27" s="259">
        <f>SUM(B28:B29)</f>
        <v>3900000</v>
      </c>
      <c r="C27" s="259">
        <f t="shared" ref="C27:D27" si="4">SUM(C28:C29)</f>
        <v>3900000</v>
      </c>
      <c r="D27" s="42">
        <f t="shared" si="4"/>
        <v>3992150</v>
      </c>
    </row>
    <row r="28" spans="1:4" ht="13.8">
      <c r="A28" s="298" t="s">
        <v>77</v>
      </c>
      <c r="B28" s="262"/>
      <c r="C28" s="417"/>
      <c r="D28" s="418"/>
    </row>
    <row r="29" spans="1:4" ht="13.8">
      <c r="A29" s="298" t="s">
        <v>78</v>
      </c>
      <c r="B29" s="264">
        <v>3900000</v>
      </c>
      <c r="C29" s="417">
        <v>3900000</v>
      </c>
      <c r="D29" s="418">
        <v>3992150</v>
      </c>
    </row>
    <row r="30" spans="1:4" ht="14.4">
      <c r="A30" s="285" t="s">
        <v>79</v>
      </c>
      <c r="B30" s="265">
        <f>SUM(B31)</f>
        <v>16000000</v>
      </c>
      <c r="C30" s="265">
        <f t="shared" ref="C30:D30" si="5">SUM(C31)</f>
        <v>17441321</v>
      </c>
      <c r="D30" s="46">
        <f t="shared" si="5"/>
        <v>17441321</v>
      </c>
    </row>
    <row r="31" spans="1:4" ht="13.8">
      <c r="A31" s="299" t="s">
        <v>80</v>
      </c>
      <c r="B31" s="264">
        <v>16000000</v>
      </c>
      <c r="C31" s="417">
        <v>17441321</v>
      </c>
      <c r="D31" s="418">
        <v>17441321</v>
      </c>
    </row>
    <row r="32" spans="1:4" ht="13.8">
      <c r="A32" s="298" t="s">
        <v>177</v>
      </c>
      <c r="B32" s="276">
        <v>16000000</v>
      </c>
      <c r="C32" s="417">
        <v>17441321</v>
      </c>
      <c r="D32" s="418">
        <v>17441321</v>
      </c>
    </row>
    <row r="33" spans="1:4" ht="13.8">
      <c r="A33" s="299" t="s">
        <v>82</v>
      </c>
      <c r="B33" s="264"/>
      <c r="C33" s="417"/>
      <c r="D33" s="418"/>
    </row>
    <row r="34" spans="1:4" ht="14.4">
      <c r="A34" s="285" t="s">
        <v>83</v>
      </c>
      <c r="B34" s="265">
        <v>900000</v>
      </c>
      <c r="C34" s="415">
        <v>900000</v>
      </c>
      <c r="D34" s="416">
        <v>793222</v>
      </c>
    </row>
    <row r="35" spans="1:4" ht="13.8">
      <c r="A35" s="298"/>
      <c r="B35" s="276"/>
      <c r="C35" s="417"/>
      <c r="D35" s="418"/>
    </row>
    <row r="36" spans="1:4" ht="13.8">
      <c r="A36" s="300" t="s">
        <v>86</v>
      </c>
      <c r="B36" s="255">
        <f>SUM(B37:B45)</f>
        <v>14019206</v>
      </c>
      <c r="C36" s="255">
        <f t="shared" ref="C36:D36" si="6">SUM(C37:C45)</f>
        <v>17145590</v>
      </c>
      <c r="D36" s="40">
        <f t="shared" si="6"/>
        <v>14944280</v>
      </c>
    </row>
    <row r="37" spans="1:4" ht="14.4">
      <c r="A37" s="285" t="s">
        <v>87</v>
      </c>
      <c r="B37" s="265"/>
      <c r="C37" s="417"/>
      <c r="D37" s="418"/>
    </row>
    <row r="38" spans="1:4" ht="13.8">
      <c r="A38" s="285" t="s">
        <v>88</v>
      </c>
      <c r="B38" s="276">
        <v>4320000</v>
      </c>
      <c r="C38" s="417">
        <v>6282555</v>
      </c>
      <c r="D38" s="418">
        <v>6347555</v>
      </c>
    </row>
    <row r="39" spans="1:4" ht="13.8">
      <c r="A39" s="285" t="s">
        <v>89</v>
      </c>
      <c r="B39" s="290">
        <v>2057000</v>
      </c>
      <c r="C39" s="417">
        <v>2920829</v>
      </c>
      <c r="D39" s="418">
        <v>2999514</v>
      </c>
    </row>
    <row r="40" spans="1:4" ht="13.8">
      <c r="A40" s="285" t="s">
        <v>90</v>
      </c>
      <c r="B40" s="276">
        <v>606680</v>
      </c>
      <c r="C40" s="417">
        <v>606680</v>
      </c>
      <c r="D40" s="418">
        <v>199210</v>
      </c>
    </row>
    <row r="41" spans="1:4" ht="13.8">
      <c r="A41" s="301" t="s">
        <v>91</v>
      </c>
      <c r="B41" s="276">
        <v>150000</v>
      </c>
      <c r="C41" s="417">
        <v>150000</v>
      </c>
      <c r="D41" s="418">
        <v>21450</v>
      </c>
    </row>
    <row r="42" spans="1:4" ht="13.8">
      <c r="A42" s="301" t="s">
        <v>92</v>
      </c>
      <c r="B42" s="276"/>
      <c r="C42" s="417"/>
      <c r="D42" s="418"/>
    </row>
    <row r="43" spans="1:4" ht="13.8">
      <c r="A43" s="285" t="s">
        <v>94</v>
      </c>
      <c r="B43" s="290">
        <v>50</v>
      </c>
      <c r="C43" s="417">
        <v>50</v>
      </c>
      <c r="D43" s="418">
        <v>12</v>
      </c>
    </row>
    <row r="44" spans="1:4" ht="13.8">
      <c r="A44" s="285" t="s">
        <v>96</v>
      </c>
      <c r="B44" s="275"/>
      <c r="C44" s="417"/>
      <c r="D44" s="418"/>
    </row>
    <row r="45" spans="1:4" ht="14.4" thickBot="1">
      <c r="A45" s="302" t="s">
        <v>97</v>
      </c>
      <c r="B45" s="291">
        <v>6885476</v>
      </c>
      <c r="C45" s="423">
        <v>7185476</v>
      </c>
      <c r="D45" s="424">
        <v>5376539</v>
      </c>
    </row>
    <row r="46" spans="1:4" ht="14.4">
      <c r="A46" s="179"/>
      <c r="B46" s="180"/>
    </row>
    <row r="47" spans="1:4" ht="13.8">
      <c r="A47" s="99"/>
      <c r="B47" s="111"/>
    </row>
    <row r="48" spans="1:4" ht="13.8">
      <c r="A48" s="99"/>
      <c r="B48" s="111"/>
    </row>
    <row r="49" spans="1:4" ht="13.8">
      <c r="A49" s="99"/>
      <c r="B49" s="111"/>
    </row>
    <row r="50" spans="1:4" ht="13.8">
      <c r="A50" s="99"/>
      <c r="B50" s="111"/>
    </row>
    <row r="51" spans="1:4" ht="13.8">
      <c r="A51" s="99"/>
      <c r="B51" s="111"/>
    </row>
    <row r="52" spans="1:4" ht="13.8">
      <c r="A52" s="99"/>
      <c r="B52" s="112"/>
    </row>
    <row r="53" spans="1:4" ht="5.25" customHeight="1" thickBot="1">
      <c r="A53" s="99"/>
      <c r="B53" s="113"/>
    </row>
    <row r="54" spans="1:4" ht="28.5" customHeight="1" thickBot="1">
      <c r="A54" s="270" t="s">
        <v>0</v>
      </c>
      <c r="B54" s="313"/>
      <c r="C54" s="315"/>
      <c r="D54" s="316"/>
    </row>
    <row r="55" spans="1:4" ht="13.8">
      <c r="A55" s="289" t="s">
        <v>98</v>
      </c>
      <c r="B55" s="312">
        <f>SUM(B56:B58)</f>
        <v>45000</v>
      </c>
      <c r="C55" s="312">
        <f t="shared" ref="C55:D55" si="7">SUM(C56:C58)</f>
        <v>45000</v>
      </c>
      <c r="D55" s="373">
        <f t="shared" si="7"/>
        <v>45000</v>
      </c>
    </row>
    <row r="56" spans="1:4" ht="14.4">
      <c r="A56" s="285" t="s">
        <v>99</v>
      </c>
      <c r="B56" s="304"/>
      <c r="C56" s="6"/>
      <c r="D56" s="7"/>
    </row>
    <row r="57" spans="1:4" ht="13.8">
      <c r="A57" s="285" t="s">
        <v>100</v>
      </c>
      <c r="B57" s="305">
        <v>45000</v>
      </c>
      <c r="C57" s="417">
        <v>45000</v>
      </c>
      <c r="D57" s="418">
        <v>45000</v>
      </c>
    </row>
    <row r="58" spans="1:4" ht="13.8">
      <c r="A58" s="285" t="s">
        <v>101</v>
      </c>
      <c r="B58" s="305"/>
      <c r="C58" s="417"/>
      <c r="D58" s="418"/>
    </row>
    <row r="59" spans="1:4" ht="13.8">
      <c r="A59" s="298"/>
      <c r="B59" s="305"/>
      <c r="C59" s="417"/>
      <c r="D59" s="418"/>
    </row>
    <row r="60" spans="1:4" ht="13.8">
      <c r="A60" s="300" t="s">
        <v>102</v>
      </c>
      <c r="B60" s="303">
        <f>SUM(B61:B62)</f>
        <v>500000</v>
      </c>
      <c r="C60" s="303">
        <f t="shared" ref="C60:D60" si="8">SUM(C61:C62)</f>
        <v>595839</v>
      </c>
      <c r="D60" s="40">
        <f t="shared" si="8"/>
        <v>364839</v>
      </c>
    </row>
    <row r="61" spans="1:4" ht="13.8">
      <c r="A61" s="285" t="s">
        <v>157</v>
      </c>
      <c r="B61" s="306">
        <v>500000</v>
      </c>
      <c r="C61" s="417">
        <v>500000</v>
      </c>
      <c r="D61" s="418">
        <v>269000</v>
      </c>
    </row>
    <row r="62" spans="1:4" ht="13.8">
      <c r="A62" s="285" t="s">
        <v>103</v>
      </c>
      <c r="B62" s="306"/>
      <c r="C62" s="417">
        <v>95839</v>
      </c>
      <c r="D62" s="418">
        <v>95839</v>
      </c>
    </row>
    <row r="63" spans="1:4" ht="13.8">
      <c r="A63" s="300"/>
      <c r="B63" s="305"/>
      <c r="C63" s="417"/>
      <c r="D63" s="418"/>
    </row>
    <row r="64" spans="1:4" ht="13.8">
      <c r="A64" s="300" t="s">
        <v>104</v>
      </c>
      <c r="B64" s="303">
        <f>SUM(B65)</f>
        <v>274000</v>
      </c>
      <c r="C64" s="303">
        <f t="shared" ref="C64:D64" si="9">SUM(C65)</f>
        <v>274000</v>
      </c>
      <c r="D64" s="40">
        <f t="shared" si="9"/>
        <v>153600</v>
      </c>
    </row>
    <row r="65" spans="1:4" ht="13.8">
      <c r="A65" s="285" t="s">
        <v>105</v>
      </c>
      <c r="B65" s="306">
        <v>274000</v>
      </c>
      <c r="C65" s="417">
        <v>274000</v>
      </c>
      <c r="D65" s="418">
        <v>153600</v>
      </c>
    </row>
    <row r="66" spans="1:4" ht="13.8">
      <c r="A66" s="9"/>
      <c r="B66" s="305"/>
      <c r="C66" s="417"/>
      <c r="D66" s="418"/>
    </row>
    <row r="67" spans="1:4" ht="14.4">
      <c r="A67" s="300" t="s">
        <v>106</v>
      </c>
      <c r="B67" s="304">
        <f>SUM(B75,B74,B72,B68)</f>
        <v>91296774</v>
      </c>
      <c r="C67" s="304">
        <f t="shared" ref="C67:D67" si="10">SUM(C75,C74,C72,C68)</f>
        <v>91296774</v>
      </c>
      <c r="D67" s="46">
        <f t="shared" si="10"/>
        <v>91296774</v>
      </c>
    </row>
    <row r="68" spans="1:4" ht="14.4">
      <c r="A68" s="285" t="s">
        <v>107</v>
      </c>
      <c r="B68" s="304">
        <f>SUM(B69:B71)</f>
        <v>0</v>
      </c>
      <c r="C68" s="304">
        <f t="shared" ref="C68:D68" si="11">SUM(C69:C71)</f>
        <v>0</v>
      </c>
      <c r="D68" s="46">
        <f t="shared" si="11"/>
        <v>0</v>
      </c>
    </row>
    <row r="69" spans="1:4" ht="13.8">
      <c r="A69" s="299" t="s">
        <v>108</v>
      </c>
      <c r="B69" s="305"/>
      <c r="C69" s="417"/>
      <c r="D69" s="418"/>
    </row>
    <row r="70" spans="1:4" ht="13.8">
      <c r="A70" s="298" t="s">
        <v>109</v>
      </c>
      <c r="B70" s="307"/>
      <c r="C70" s="417"/>
      <c r="D70" s="418"/>
    </row>
    <row r="71" spans="1:4" ht="13.8">
      <c r="A71" s="298" t="s">
        <v>110</v>
      </c>
      <c r="B71" s="305"/>
      <c r="C71" s="417"/>
      <c r="D71" s="418"/>
    </row>
    <row r="72" spans="1:4" ht="14.4">
      <c r="A72" s="288" t="s">
        <v>111</v>
      </c>
      <c r="B72" s="308">
        <f>SUM(B73)</f>
        <v>91296774</v>
      </c>
      <c r="C72" s="308">
        <f t="shared" ref="C72:D72" si="12">SUM(C73)</f>
        <v>91296774</v>
      </c>
      <c r="D72" s="41">
        <f t="shared" si="12"/>
        <v>91296774</v>
      </c>
    </row>
    <row r="73" spans="1:4" ht="13.8">
      <c r="A73" s="296" t="s">
        <v>112</v>
      </c>
      <c r="B73" s="309">
        <v>91296774</v>
      </c>
      <c r="C73" s="417">
        <v>91296774</v>
      </c>
      <c r="D73" s="418">
        <v>91296774</v>
      </c>
    </row>
    <row r="74" spans="1:4" ht="13.8">
      <c r="A74" s="288" t="s">
        <v>113</v>
      </c>
      <c r="B74" s="310"/>
      <c r="C74" s="417"/>
      <c r="D74" s="418"/>
    </row>
    <row r="75" spans="1:4" ht="13.8">
      <c r="A75" s="288" t="s">
        <v>114</v>
      </c>
      <c r="B75" s="311"/>
      <c r="C75" s="417"/>
      <c r="D75" s="418"/>
    </row>
    <row r="76" spans="1:4" ht="13.8">
      <c r="A76" s="9"/>
      <c r="B76" s="307"/>
      <c r="C76" s="417"/>
      <c r="D76" s="418"/>
    </row>
    <row r="77" spans="1:4" ht="14.4" thickBot="1">
      <c r="A77" s="280"/>
      <c r="B77" s="314"/>
      <c r="C77" s="419"/>
      <c r="D77" s="420"/>
    </row>
    <row r="78" spans="1:4" ht="22.5" customHeight="1" thickBot="1">
      <c r="A78" s="284" t="s">
        <v>115</v>
      </c>
      <c r="B78" s="573">
        <f>SUM(B9,B21,B25,B36,B55,B60,B64,B67)</f>
        <v>326838890</v>
      </c>
      <c r="C78" s="573">
        <f t="shared" ref="C78:D78" si="13">SUM(C9,C21,C25,C36,C55,C60,C64,C67)</f>
        <v>372121042</v>
      </c>
      <c r="D78" s="572">
        <f t="shared" si="13"/>
        <v>329361148</v>
      </c>
    </row>
    <row r="79" spans="1:4" ht="13.8">
      <c r="A79" s="182"/>
      <c r="B79" s="183"/>
    </row>
    <row r="80" spans="1:4" ht="14.4">
      <c r="A80" s="179"/>
      <c r="B80" s="184"/>
    </row>
    <row r="81" spans="1:2" ht="13.8">
      <c r="A81" s="49"/>
      <c r="B81" s="185"/>
    </row>
    <row r="82" spans="1:2" ht="13.8">
      <c r="A82" s="49"/>
      <c r="B82" s="183"/>
    </row>
    <row r="83" spans="1:2" ht="13.8">
      <c r="A83" s="186"/>
      <c r="B83" s="187"/>
    </row>
    <row r="84" spans="1:2" ht="13.8">
      <c r="A84" s="186"/>
      <c r="B84" s="188"/>
    </row>
    <row r="85" spans="1:2" ht="13.8">
      <c r="A85" s="186"/>
      <c r="B85" s="189"/>
    </row>
    <row r="86" spans="1:2" ht="14.4">
      <c r="A86" s="190"/>
      <c r="B86" s="191"/>
    </row>
    <row r="87" spans="1:2" ht="14.4">
      <c r="A87" s="190"/>
      <c r="B87" s="192"/>
    </row>
    <row r="88" spans="1:2" ht="13.8">
      <c r="A88" s="49"/>
      <c r="B88" s="193"/>
    </row>
    <row r="89" spans="1:2" ht="13.8">
      <c r="A89" s="49"/>
      <c r="B89" s="193"/>
    </row>
    <row r="90" spans="1:2" ht="13.8">
      <c r="A90" s="186"/>
      <c r="B90" s="188"/>
    </row>
    <row r="91" spans="1:2" ht="13.8">
      <c r="A91" s="194"/>
      <c r="B91" s="195"/>
    </row>
    <row r="92" spans="1:2" ht="13.8">
      <c r="A92" s="196"/>
      <c r="B92" s="197"/>
    </row>
    <row r="93" spans="1:2" ht="13.8">
      <c r="A93" s="196"/>
      <c r="B93" s="50"/>
    </row>
    <row r="94" spans="1:2" ht="13.8">
      <c r="A94" s="49"/>
      <c r="B94" s="198"/>
    </row>
    <row r="95" spans="1:2" ht="13.8">
      <c r="A95" s="49"/>
      <c r="B95" s="198"/>
    </row>
    <row r="96" spans="1:2" ht="14.4">
      <c r="A96" s="190"/>
      <c r="B96" s="192"/>
    </row>
    <row r="97" spans="1:2" ht="13.8">
      <c r="A97" s="49"/>
      <c r="B97" s="193"/>
    </row>
    <row r="98" spans="1:2" ht="16.8">
      <c r="A98" s="199"/>
      <c r="B98" s="200"/>
    </row>
    <row r="99" spans="1:2" ht="15.6">
      <c r="A99" s="96"/>
      <c r="B99" s="97"/>
    </row>
  </sheetData>
  <mergeCells count="3">
    <mergeCell ref="A7:D7"/>
    <mergeCell ref="A1:D1"/>
    <mergeCell ref="A4:D4"/>
  </mergeCells>
  <phoneticPr fontId="53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9"/>
  <sheetViews>
    <sheetView topLeftCell="A58" workbookViewId="0">
      <selection activeCell="B79" sqref="B79:D79"/>
    </sheetView>
  </sheetViews>
  <sheetFormatPr defaultRowHeight="13.2"/>
  <cols>
    <col min="1" max="1" width="47.6640625" customWidth="1"/>
    <col min="2" max="3" width="12.88671875" customWidth="1"/>
    <col min="4" max="4" width="13" customWidth="1"/>
  </cols>
  <sheetData>
    <row r="1" spans="1:4" ht="15.6">
      <c r="A1" s="518" t="s">
        <v>269</v>
      </c>
      <c r="B1" s="518"/>
      <c r="C1" s="518"/>
      <c r="D1" s="518"/>
    </row>
    <row r="2" spans="1:4">
      <c r="A2" s="4"/>
      <c r="B2" s="4"/>
    </row>
    <row r="3" spans="1:4">
      <c r="A3" s="4"/>
      <c r="B3" s="4"/>
    </row>
    <row r="4" spans="1:4" ht="15.6">
      <c r="A4" s="519" t="s">
        <v>243</v>
      </c>
      <c r="B4" s="519"/>
      <c r="C4" s="519"/>
      <c r="D4" s="519"/>
    </row>
    <row r="5" spans="1:4">
      <c r="A5" s="4"/>
      <c r="B5" s="4"/>
    </row>
    <row r="6" spans="1:4" ht="21.75" customHeight="1" thickBot="1">
      <c r="A6" s="4"/>
      <c r="B6" s="516" t="s">
        <v>190</v>
      </c>
      <c r="C6" s="516"/>
      <c r="D6" s="516"/>
    </row>
    <row r="7" spans="1:4" ht="27.75" customHeight="1" thickBot="1">
      <c r="A7" s="270" t="s">
        <v>0</v>
      </c>
      <c r="B7" s="324" t="s">
        <v>59</v>
      </c>
      <c r="C7" s="292" t="s">
        <v>282</v>
      </c>
      <c r="D7" s="293" t="s">
        <v>313</v>
      </c>
    </row>
    <row r="8" spans="1:4" ht="13.8">
      <c r="A8" s="289" t="s">
        <v>61</v>
      </c>
      <c r="B8" s="312"/>
      <c r="C8" s="15"/>
      <c r="D8" s="177"/>
    </row>
    <row r="9" spans="1:4" ht="14.4">
      <c r="A9" s="288" t="s">
        <v>62</v>
      </c>
      <c r="B9" s="308"/>
      <c r="C9" s="6"/>
      <c r="D9" s="7"/>
    </row>
    <row r="10" spans="1:4" ht="13.8">
      <c r="A10" s="296" t="s">
        <v>63</v>
      </c>
      <c r="B10" s="309"/>
      <c r="C10" s="6"/>
      <c r="D10" s="7"/>
    </row>
    <row r="11" spans="1:4" ht="13.8">
      <c r="A11" s="296" t="s">
        <v>64</v>
      </c>
      <c r="B11" s="309"/>
      <c r="C11" s="6"/>
      <c r="D11" s="7"/>
    </row>
    <row r="12" spans="1:4" ht="13.8">
      <c r="A12" s="296" t="s">
        <v>65</v>
      </c>
      <c r="B12" s="309"/>
      <c r="C12" s="6"/>
      <c r="D12" s="7"/>
    </row>
    <row r="13" spans="1:4" ht="13.8">
      <c r="A13" s="296" t="s">
        <v>66</v>
      </c>
      <c r="B13" s="309"/>
      <c r="C13" s="6"/>
      <c r="D13" s="7"/>
    </row>
    <row r="14" spans="1:4" ht="14.4">
      <c r="A14" s="296" t="s">
        <v>67</v>
      </c>
      <c r="B14" s="308"/>
      <c r="C14" s="6"/>
      <c r="D14" s="7"/>
    </row>
    <row r="15" spans="1:4" ht="14.4">
      <c r="A15" s="297" t="s">
        <v>68</v>
      </c>
      <c r="B15" s="317"/>
      <c r="C15" s="6"/>
      <c r="D15" s="7"/>
    </row>
    <row r="16" spans="1:4" ht="14.4">
      <c r="A16" s="286" t="s">
        <v>69</v>
      </c>
      <c r="B16" s="317"/>
      <c r="C16" s="6"/>
      <c r="D16" s="7"/>
    </row>
    <row r="17" spans="1:4" ht="14.4">
      <c r="A17" s="286" t="s">
        <v>70</v>
      </c>
      <c r="B17" s="317"/>
      <c r="C17" s="6"/>
      <c r="D17" s="7"/>
    </row>
    <row r="18" spans="1:4" ht="14.4">
      <c r="A18" s="286"/>
      <c r="B18" s="317"/>
      <c r="C18" s="6"/>
      <c r="D18" s="7"/>
    </row>
    <row r="19" spans="1:4" ht="13.8">
      <c r="A19" s="287" t="s">
        <v>71</v>
      </c>
      <c r="B19" s="318"/>
      <c r="C19" s="6"/>
      <c r="D19" s="7"/>
    </row>
    <row r="20" spans="1:4" ht="14.4">
      <c r="A20" s="288" t="s">
        <v>72</v>
      </c>
      <c r="B20" s="308"/>
      <c r="C20" s="6"/>
      <c r="D20" s="7"/>
    </row>
    <row r="21" spans="1:4" ht="14.4">
      <c r="A21" s="286" t="s">
        <v>73</v>
      </c>
      <c r="B21" s="317"/>
      <c r="C21" s="6"/>
      <c r="D21" s="7"/>
    </row>
    <row r="22" spans="1:4" ht="14.4">
      <c r="A22" s="286"/>
      <c r="B22" s="317"/>
      <c r="C22" s="6"/>
      <c r="D22" s="7"/>
    </row>
    <row r="23" spans="1:4" ht="13.8">
      <c r="A23" s="287" t="s">
        <v>74</v>
      </c>
      <c r="B23" s="318"/>
      <c r="C23" s="6"/>
      <c r="D23" s="7"/>
    </row>
    <row r="24" spans="1:4">
      <c r="A24" s="287" t="s">
        <v>75</v>
      </c>
      <c r="B24" s="319"/>
      <c r="C24" s="6"/>
      <c r="D24" s="7"/>
    </row>
    <row r="25" spans="1:4">
      <c r="A25" s="286" t="s">
        <v>76</v>
      </c>
      <c r="B25" s="320"/>
      <c r="C25" s="6"/>
      <c r="D25" s="7"/>
    </row>
    <row r="26" spans="1:4" ht="13.8">
      <c r="A26" s="298" t="s">
        <v>77</v>
      </c>
      <c r="B26" s="306"/>
      <c r="C26" s="6"/>
      <c r="D26" s="7"/>
    </row>
    <row r="27" spans="1:4" ht="13.8">
      <c r="A27" s="298" t="s">
        <v>78</v>
      </c>
      <c r="B27" s="305"/>
      <c r="C27" s="6"/>
      <c r="D27" s="7"/>
    </row>
    <row r="28" spans="1:4" ht="14.4">
      <c r="A28" s="285" t="s">
        <v>79</v>
      </c>
      <c r="B28" s="304"/>
      <c r="C28" s="6"/>
      <c r="D28" s="7"/>
    </row>
    <row r="29" spans="1:4" ht="13.8">
      <c r="A29" s="299" t="s">
        <v>80</v>
      </c>
      <c r="B29" s="305"/>
      <c r="C29" s="6"/>
      <c r="D29" s="7"/>
    </row>
    <row r="30" spans="1:4" ht="13.8">
      <c r="A30" s="298" t="s">
        <v>81</v>
      </c>
      <c r="B30" s="306"/>
      <c r="C30" s="6"/>
      <c r="D30" s="7"/>
    </row>
    <row r="31" spans="1:4" ht="13.8">
      <c r="A31" s="299" t="s">
        <v>82</v>
      </c>
      <c r="B31" s="305"/>
      <c r="C31" s="6"/>
      <c r="D31" s="7"/>
    </row>
    <row r="32" spans="1:4" ht="14.4">
      <c r="A32" s="285" t="s">
        <v>83</v>
      </c>
      <c r="B32" s="304"/>
      <c r="C32" s="6"/>
      <c r="D32" s="7"/>
    </row>
    <row r="33" spans="1:4" ht="13.8">
      <c r="A33" s="298" t="s">
        <v>84</v>
      </c>
      <c r="B33" s="306"/>
      <c r="C33" s="6"/>
      <c r="D33" s="7"/>
    </row>
    <row r="34" spans="1:4" ht="13.8">
      <c r="A34" s="298" t="s">
        <v>85</v>
      </c>
      <c r="B34" s="306"/>
      <c r="C34" s="6"/>
      <c r="D34" s="7"/>
    </row>
    <row r="35" spans="1:4" ht="13.8">
      <c r="A35" s="298"/>
      <c r="B35" s="306"/>
      <c r="C35" s="6"/>
      <c r="D35" s="7"/>
    </row>
    <row r="36" spans="1:4" ht="13.8">
      <c r="A36" s="300" t="s">
        <v>86</v>
      </c>
      <c r="B36" s="303">
        <f>SUM(B37:B47)</f>
        <v>5040</v>
      </c>
      <c r="C36" s="303">
        <f t="shared" ref="C36:D36" si="0">SUM(C37:C47)</f>
        <v>5040</v>
      </c>
      <c r="D36" s="40">
        <f t="shared" si="0"/>
        <v>39557</v>
      </c>
    </row>
    <row r="37" spans="1:4" ht="14.4">
      <c r="A37" s="285" t="s">
        <v>87</v>
      </c>
      <c r="B37" s="304"/>
      <c r="C37" s="6"/>
      <c r="D37" s="7"/>
    </row>
    <row r="38" spans="1:4" ht="14.4">
      <c r="A38" s="285" t="s">
        <v>88</v>
      </c>
      <c r="B38" s="304"/>
      <c r="C38" s="6"/>
      <c r="D38" s="7"/>
    </row>
    <row r="39" spans="1:4" ht="14.4">
      <c r="A39" s="285" t="s">
        <v>89</v>
      </c>
      <c r="B39" s="321"/>
      <c r="C39" s="6"/>
      <c r="D39" s="7"/>
    </row>
    <row r="40" spans="1:4" ht="14.4">
      <c r="A40" s="285" t="s">
        <v>90</v>
      </c>
      <c r="B40" s="304"/>
      <c r="C40" s="6"/>
      <c r="D40" s="7"/>
    </row>
    <row r="41" spans="1:4" ht="13.8">
      <c r="A41" s="301" t="s">
        <v>91</v>
      </c>
      <c r="B41" s="306"/>
      <c r="C41" s="6"/>
      <c r="D41" s="7"/>
    </row>
    <row r="42" spans="1:4" ht="13.8">
      <c r="A42" s="301" t="s">
        <v>92</v>
      </c>
      <c r="B42" s="306"/>
      <c r="C42" s="6"/>
      <c r="D42" s="7"/>
    </row>
    <row r="43" spans="1:4" ht="13.8">
      <c r="A43" s="285" t="s">
        <v>93</v>
      </c>
      <c r="B43" s="322"/>
      <c r="C43" s="6"/>
      <c r="D43" s="7"/>
    </row>
    <row r="44" spans="1:4" ht="14.4">
      <c r="A44" s="285" t="s">
        <v>94</v>
      </c>
      <c r="B44" s="321"/>
      <c r="C44" s="6"/>
      <c r="D44" s="7"/>
    </row>
    <row r="45" spans="1:4" ht="13.8">
      <c r="A45" s="285" t="s">
        <v>95</v>
      </c>
      <c r="B45" s="303"/>
      <c r="C45" s="6"/>
      <c r="D45" s="7"/>
    </row>
    <row r="46" spans="1:4" ht="13.8">
      <c r="A46" s="285" t="s">
        <v>96</v>
      </c>
      <c r="B46" s="307"/>
      <c r="C46" s="6"/>
      <c r="D46" s="7"/>
    </row>
    <row r="47" spans="1:4" ht="14.4">
      <c r="A47" s="288" t="s">
        <v>97</v>
      </c>
      <c r="B47" s="304">
        <v>5040</v>
      </c>
      <c r="C47" s="415">
        <v>5040</v>
      </c>
      <c r="D47" s="416">
        <v>39557</v>
      </c>
    </row>
    <row r="48" spans="1:4" ht="15" thickBot="1">
      <c r="A48" s="302"/>
      <c r="B48" s="323"/>
      <c r="C48" s="294"/>
      <c r="D48" s="14"/>
    </row>
    <row r="49" spans="1:4" ht="13.8">
      <c r="A49" s="49"/>
      <c r="B49" s="55"/>
    </row>
    <row r="50" spans="1:4" ht="13.8">
      <c r="A50" s="49"/>
      <c r="B50" s="55"/>
    </row>
    <row r="51" spans="1:4" ht="13.8">
      <c r="A51" s="49"/>
      <c r="B51" s="55"/>
    </row>
    <row r="52" spans="1:4" ht="13.8">
      <c r="A52" s="49"/>
      <c r="B52" s="55"/>
    </row>
    <row r="53" spans="1:4" ht="13.8">
      <c r="A53" s="49"/>
      <c r="B53" s="50"/>
    </row>
    <row r="54" spans="1:4" ht="6" customHeight="1" thickBot="1">
      <c r="A54" s="49"/>
      <c r="B54" s="51"/>
    </row>
    <row r="55" spans="1:4" ht="39" customHeight="1" thickBot="1">
      <c r="A55" s="327" t="s">
        <v>0</v>
      </c>
      <c r="B55" s="326" t="s">
        <v>59</v>
      </c>
      <c r="C55" s="328" t="s">
        <v>282</v>
      </c>
      <c r="D55" s="329" t="s">
        <v>313</v>
      </c>
    </row>
    <row r="56" spans="1:4" ht="13.8">
      <c r="A56" s="289" t="s">
        <v>98</v>
      </c>
      <c r="B56" s="312"/>
      <c r="C56" s="15"/>
      <c r="D56" s="177"/>
    </row>
    <row r="57" spans="1:4" ht="14.4">
      <c r="A57" s="285" t="s">
        <v>99</v>
      </c>
      <c r="B57" s="304"/>
      <c r="C57" s="6"/>
      <c r="D57" s="7"/>
    </row>
    <row r="58" spans="1:4" ht="13.8">
      <c r="A58" s="285" t="s">
        <v>100</v>
      </c>
      <c r="B58" s="305"/>
      <c r="C58" s="6"/>
      <c r="D58" s="7"/>
    </row>
    <row r="59" spans="1:4" ht="13.8">
      <c r="A59" s="285" t="s">
        <v>101</v>
      </c>
      <c r="B59" s="305"/>
      <c r="C59" s="6"/>
      <c r="D59" s="7"/>
    </row>
    <row r="60" spans="1:4" ht="13.8">
      <c r="A60" s="299"/>
      <c r="B60" s="305"/>
      <c r="C60" s="6"/>
      <c r="D60" s="7"/>
    </row>
    <row r="61" spans="1:4" ht="13.8">
      <c r="A61" s="300" t="s">
        <v>102</v>
      </c>
      <c r="B61" s="306"/>
      <c r="C61" s="6"/>
      <c r="D61" s="7"/>
    </row>
    <row r="62" spans="1:4" ht="13.8">
      <c r="A62" s="285" t="s">
        <v>157</v>
      </c>
      <c r="B62" s="305"/>
      <c r="C62" s="6"/>
      <c r="D62" s="7"/>
    </row>
    <row r="63" spans="1:4" ht="13.8">
      <c r="A63" s="285" t="s">
        <v>103</v>
      </c>
      <c r="B63" s="306"/>
      <c r="C63" s="6"/>
      <c r="D63" s="7"/>
    </row>
    <row r="64" spans="1:4" ht="13.8">
      <c r="A64" s="300"/>
      <c r="B64" s="305"/>
      <c r="C64" s="6"/>
      <c r="D64" s="7"/>
    </row>
    <row r="65" spans="1:4" ht="13.8">
      <c r="A65" s="300" t="s">
        <v>104</v>
      </c>
      <c r="B65" s="305"/>
      <c r="C65" s="6"/>
      <c r="D65" s="7"/>
    </row>
    <row r="66" spans="1:4" ht="13.8">
      <c r="A66" s="285" t="s">
        <v>105</v>
      </c>
      <c r="B66" s="325"/>
      <c r="C66" s="6"/>
      <c r="D66" s="7"/>
    </row>
    <row r="67" spans="1:4" ht="13.8">
      <c r="A67" s="298"/>
      <c r="B67" s="305"/>
      <c r="C67" s="6"/>
      <c r="D67" s="7"/>
    </row>
    <row r="68" spans="1:4" ht="14.4">
      <c r="A68" s="300" t="s">
        <v>106</v>
      </c>
      <c r="B68" s="304">
        <f>SUM(B76,B75,B73,B69)</f>
        <v>103995561</v>
      </c>
      <c r="C68" s="304">
        <f t="shared" ref="C68:D68" si="1">SUM(C76,C75,C73,C69)</f>
        <v>103075275</v>
      </c>
      <c r="D68" s="46">
        <f t="shared" si="1"/>
        <v>77247545</v>
      </c>
    </row>
    <row r="69" spans="1:4" ht="14.4">
      <c r="A69" s="285" t="s">
        <v>107</v>
      </c>
      <c r="B69" s="304"/>
      <c r="C69" s="6"/>
      <c r="D69" s="7"/>
    </row>
    <row r="70" spans="1:4" ht="13.8">
      <c r="A70" s="299" t="s">
        <v>108</v>
      </c>
      <c r="B70" s="305"/>
      <c r="C70" s="6"/>
      <c r="D70" s="7"/>
    </row>
    <row r="71" spans="1:4" ht="13.8">
      <c r="A71" s="298" t="s">
        <v>109</v>
      </c>
      <c r="B71" s="307"/>
      <c r="C71" s="6"/>
      <c r="D71" s="7"/>
    </row>
    <row r="72" spans="1:4" ht="13.8">
      <c r="A72" s="298" t="s">
        <v>110</v>
      </c>
      <c r="B72" s="305"/>
      <c r="C72" s="6"/>
      <c r="D72" s="7"/>
    </row>
    <row r="73" spans="1:4" ht="14.4">
      <c r="A73" s="288" t="s">
        <v>111</v>
      </c>
      <c r="B73" s="308">
        <f>SUM(B74)</f>
        <v>107775</v>
      </c>
      <c r="C73" s="308">
        <f t="shared" ref="C73:D73" si="2">SUM(C74)</f>
        <v>107775</v>
      </c>
      <c r="D73" s="41">
        <f t="shared" si="2"/>
        <v>107775</v>
      </c>
    </row>
    <row r="74" spans="1:4" ht="13.8">
      <c r="A74" s="296" t="s">
        <v>112</v>
      </c>
      <c r="B74" s="309">
        <v>107775</v>
      </c>
      <c r="C74" s="417">
        <v>107775</v>
      </c>
      <c r="D74" s="418">
        <v>107775</v>
      </c>
    </row>
    <row r="75" spans="1:4" ht="13.8">
      <c r="A75" s="288" t="s">
        <v>113</v>
      </c>
      <c r="B75" s="310"/>
      <c r="C75" s="417"/>
      <c r="D75" s="418"/>
    </row>
    <row r="76" spans="1:4" ht="13.8">
      <c r="A76" s="288" t="s">
        <v>114</v>
      </c>
      <c r="B76" s="311">
        <v>103887786</v>
      </c>
      <c r="C76" s="421">
        <v>102967500</v>
      </c>
      <c r="D76" s="422">
        <v>77139770</v>
      </c>
    </row>
    <row r="77" spans="1:4" ht="13.8">
      <c r="A77" s="298"/>
      <c r="B77" s="307"/>
      <c r="C77" s="6"/>
      <c r="D77" s="7"/>
    </row>
    <row r="78" spans="1:4" ht="14.4" thickBot="1">
      <c r="A78" s="374"/>
      <c r="B78" s="314"/>
      <c r="C78" s="8"/>
      <c r="D78" s="178"/>
    </row>
    <row r="79" spans="1:4" ht="17.25" customHeight="1" thickBot="1">
      <c r="A79" s="284" t="s">
        <v>115</v>
      </c>
      <c r="B79" s="573">
        <f>SUM(B8,B19,B23,B36,B56,B61,B65,B68)</f>
        <v>104000601</v>
      </c>
      <c r="C79" s="573">
        <f t="shared" ref="C79:D79" si="3">SUM(C8,C19,C23,C36,C56,C61,C65,C68)</f>
        <v>103080315</v>
      </c>
      <c r="D79" s="572">
        <f t="shared" si="3"/>
        <v>77287102</v>
      </c>
    </row>
    <row r="80" spans="1:4" ht="14.4">
      <c r="A80" s="179"/>
      <c r="B80" s="184"/>
    </row>
    <row r="81" spans="1:2" ht="13.8">
      <c r="A81" s="49"/>
      <c r="B81" s="185"/>
    </row>
    <row r="82" spans="1:2" ht="13.8">
      <c r="A82" s="49"/>
      <c r="B82" s="183"/>
    </row>
    <row r="83" spans="1:2" ht="13.8">
      <c r="A83" s="186"/>
      <c r="B83" s="187"/>
    </row>
    <row r="84" spans="1:2" ht="13.8">
      <c r="A84" s="186"/>
      <c r="B84" s="188"/>
    </row>
    <row r="85" spans="1:2" ht="13.8">
      <c r="A85" s="186"/>
      <c r="B85" s="189"/>
    </row>
    <row r="86" spans="1:2" ht="14.4">
      <c r="A86" s="190"/>
      <c r="B86" s="191"/>
    </row>
    <row r="87" spans="1:2" ht="14.4">
      <c r="A87" s="190"/>
      <c r="B87" s="192"/>
    </row>
    <row r="88" spans="1:2" ht="13.8">
      <c r="A88" s="49"/>
      <c r="B88" s="193"/>
    </row>
    <row r="89" spans="1:2" ht="13.8">
      <c r="A89" s="49"/>
      <c r="B89" s="193"/>
    </row>
    <row r="90" spans="1:2" ht="13.8">
      <c r="A90" s="186"/>
      <c r="B90" s="188"/>
    </row>
    <row r="91" spans="1:2" ht="13.8">
      <c r="A91" s="194"/>
      <c r="B91" s="195"/>
    </row>
    <row r="92" spans="1:2" ht="13.8">
      <c r="A92" s="196"/>
      <c r="B92" s="197"/>
    </row>
    <row r="93" spans="1:2" ht="13.8">
      <c r="A93" s="196"/>
      <c r="B93" s="50"/>
    </row>
    <row r="94" spans="1:2" ht="13.8">
      <c r="A94" s="49"/>
      <c r="B94" s="198"/>
    </row>
    <row r="95" spans="1:2" ht="13.8">
      <c r="A95" s="49"/>
      <c r="B95" s="198"/>
    </row>
    <row r="96" spans="1:2" ht="14.4">
      <c r="A96" s="190"/>
      <c r="B96" s="192"/>
    </row>
    <row r="97" spans="1:2" ht="13.8">
      <c r="A97" s="49"/>
      <c r="B97" s="193"/>
    </row>
    <row r="98" spans="1:2" ht="16.8">
      <c r="A98" s="199"/>
      <c r="B98" s="200"/>
    </row>
    <row r="99" spans="1:2" ht="15.6">
      <c r="A99" s="96"/>
      <c r="B99" s="97"/>
    </row>
  </sheetData>
  <mergeCells count="3">
    <mergeCell ref="B6:D6"/>
    <mergeCell ref="A4:D4"/>
    <mergeCell ref="A1:D1"/>
  </mergeCells>
  <phoneticPr fontId="53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9"/>
  <sheetViews>
    <sheetView topLeftCell="A34" workbookViewId="0">
      <selection activeCell="B46" sqref="B46:D46"/>
    </sheetView>
  </sheetViews>
  <sheetFormatPr defaultColWidth="9.109375" defaultRowHeight="13.2"/>
  <cols>
    <col min="1" max="1" width="45.6640625" style="1" customWidth="1"/>
    <col min="2" max="2" width="15" style="1" customWidth="1"/>
    <col min="3" max="3" width="13.109375" style="1" customWidth="1"/>
    <col min="4" max="4" width="14.21875" style="1" customWidth="1"/>
    <col min="5" max="5" width="51.44140625" style="1" customWidth="1"/>
    <col min="6" max="16384" width="9.109375" style="1"/>
  </cols>
  <sheetData>
    <row r="1" spans="1:8" ht="15.6">
      <c r="A1" s="518" t="s">
        <v>270</v>
      </c>
      <c r="B1" s="518"/>
      <c r="C1" s="518"/>
      <c r="D1" s="518"/>
      <c r="E1" s="2"/>
      <c r="F1" s="2"/>
      <c r="G1" s="520"/>
      <c r="H1" s="520"/>
    </row>
    <row r="2" spans="1:8" ht="15.6">
      <c r="A2" s="522" t="s">
        <v>244</v>
      </c>
      <c r="B2" s="522"/>
      <c r="C2" s="522"/>
      <c r="D2" s="522"/>
      <c r="E2" s="2"/>
      <c r="F2" s="2"/>
      <c r="G2" s="2"/>
      <c r="H2" s="2"/>
    </row>
    <row r="3" spans="1:8" ht="13.8">
      <c r="A3" s="2"/>
      <c r="B3" s="2"/>
      <c r="C3" s="2"/>
      <c r="D3" s="2"/>
      <c r="E3" s="2"/>
      <c r="F3" s="2"/>
      <c r="G3" s="2"/>
      <c r="H3" s="2"/>
    </row>
    <row r="4" spans="1:8" ht="16.2" thickBot="1">
      <c r="A4" s="521" t="s">
        <v>191</v>
      </c>
      <c r="B4" s="521"/>
      <c r="C4" s="521"/>
      <c r="D4" s="521"/>
      <c r="E4" s="18"/>
      <c r="F4" s="18"/>
      <c r="G4" s="18"/>
      <c r="H4" s="18"/>
    </row>
    <row r="5" spans="1:8" ht="36" customHeight="1" thickBot="1">
      <c r="A5" s="351" t="s">
        <v>0</v>
      </c>
      <c r="B5" s="350" t="s">
        <v>59</v>
      </c>
      <c r="C5" s="352" t="s">
        <v>282</v>
      </c>
      <c r="D5" s="353" t="s">
        <v>313</v>
      </c>
      <c r="E5" s="18"/>
      <c r="F5" s="18"/>
      <c r="G5" s="18"/>
      <c r="H5" s="18"/>
    </row>
    <row r="6" spans="1:8" ht="13.8">
      <c r="A6" s="343" t="s">
        <v>9</v>
      </c>
      <c r="B6" s="341">
        <f>SUM(B8,B11,B12,B18,B19)</f>
        <v>252762644</v>
      </c>
      <c r="C6" s="341">
        <f t="shared" ref="C6:D6" si="0">SUM(C8,C11,C12,C18,C19)</f>
        <v>295052924</v>
      </c>
      <c r="D6" s="375">
        <f t="shared" si="0"/>
        <v>203970878</v>
      </c>
      <c r="E6" s="2"/>
      <c r="F6" s="2"/>
      <c r="G6" s="2"/>
      <c r="H6" s="2"/>
    </row>
    <row r="7" spans="1:8" ht="14.4">
      <c r="A7" s="344"/>
      <c r="B7" s="330"/>
      <c r="C7" s="331"/>
      <c r="D7" s="340"/>
      <c r="E7" s="2"/>
      <c r="F7" s="2"/>
      <c r="G7" s="2"/>
      <c r="H7" s="2"/>
    </row>
    <row r="8" spans="1:8" ht="14.4">
      <c r="A8" s="345" t="s">
        <v>116</v>
      </c>
      <c r="B8" s="332">
        <f>SUM(B9:B10)</f>
        <v>130038715</v>
      </c>
      <c r="C8" s="332">
        <f t="shared" ref="C8:D8" si="1">SUM(C9:C10)</f>
        <v>150542001</v>
      </c>
      <c r="D8" s="149">
        <f t="shared" si="1"/>
        <v>118059647</v>
      </c>
      <c r="E8" s="147"/>
      <c r="F8" s="145"/>
      <c r="G8" s="145"/>
      <c r="H8" s="145"/>
    </row>
    <row r="9" spans="1:8" ht="15.75" customHeight="1">
      <c r="A9" s="344" t="s">
        <v>117</v>
      </c>
      <c r="B9" s="333">
        <v>106337068</v>
      </c>
      <c r="C9" s="449">
        <v>124287401</v>
      </c>
      <c r="D9" s="450">
        <v>95785053</v>
      </c>
      <c r="E9" s="2"/>
      <c r="F9" s="2"/>
      <c r="G9" s="2"/>
      <c r="H9" s="2"/>
    </row>
    <row r="10" spans="1:8" ht="13.8">
      <c r="A10" s="344" t="s">
        <v>118</v>
      </c>
      <c r="B10" s="334">
        <v>23701647</v>
      </c>
      <c r="C10" s="449">
        <v>26254600</v>
      </c>
      <c r="D10" s="450">
        <v>22274594</v>
      </c>
      <c r="E10" s="2"/>
      <c r="F10" s="2"/>
      <c r="G10" s="2"/>
      <c r="H10" s="2"/>
    </row>
    <row r="11" spans="1:8" ht="15" customHeight="1">
      <c r="A11" s="345" t="s">
        <v>119</v>
      </c>
      <c r="B11" s="332">
        <v>17668403</v>
      </c>
      <c r="C11" s="332">
        <v>18292117</v>
      </c>
      <c r="D11" s="149">
        <v>13707202</v>
      </c>
      <c r="E11" s="2"/>
      <c r="F11" s="2"/>
      <c r="G11" s="2"/>
      <c r="H11" s="2"/>
    </row>
    <row r="12" spans="1:8" ht="14.4">
      <c r="A12" s="345" t="s">
        <v>120</v>
      </c>
      <c r="B12" s="335">
        <f>SUM(B13:B17)</f>
        <v>63626451</v>
      </c>
      <c r="C12" s="335">
        <f t="shared" ref="C12:D12" si="2">SUM(C13:C17)</f>
        <v>78901678</v>
      </c>
      <c r="D12" s="148">
        <f t="shared" si="2"/>
        <v>57594850</v>
      </c>
      <c r="E12" s="2"/>
      <c r="F12" s="2"/>
      <c r="G12" s="2"/>
      <c r="H12" s="2"/>
    </row>
    <row r="13" spans="1:8" ht="13.8">
      <c r="A13" s="344" t="s">
        <v>121</v>
      </c>
      <c r="B13" s="333">
        <v>12344653</v>
      </c>
      <c r="C13" s="449">
        <v>18621123</v>
      </c>
      <c r="D13" s="450">
        <v>12501386</v>
      </c>
      <c r="E13" s="2"/>
      <c r="F13" s="2"/>
      <c r="G13" s="2"/>
      <c r="H13" s="2"/>
    </row>
    <row r="14" spans="1:8" ht="13.8">
      <c r="A14" s="344" t="s">
        <v>122</v>
      </c>
      <c r="B14" s="334">
        <v>1262000</v>
      </c>
      <c r="C14" s="449">
        <v>1337500</v>
      </c>
      <c r="D14" s="450">
        <v>917122</v>
      </c>
      <c r="E14" s="2"/>
      <c r="F14" s="2"/>
      <c r="G14" s="2"/>
      <c r="H14" s="2"/>
    </row>
    <row r="15" spans="1:8" ht="13.8">
      <c r="A15" s="344" t="s">
        <v>123</v>
      </c>
      <c r="B15" s="334">
        <v>36336280</v>
      </c>
      <c r="C15" s="449">
        <v>43236280</v>
      </c>
      <c r="D15" s="450">
        <v>33923778</v>
      </c>
      <c r="E15" s="2"/>
      <c r="F15" s="2"/>
      <c r="G15" s="2"/>
      <c r="H15" s="2"/>
    </row>
    <row r="16" spans="1:8" ht="13.8">
      <c r="A16" s="344" t="s">
        <v>124</v>
      </c>
      <c r="B16" s="333">
        <v>50000</v>
      </c>
      <c r="C16" s="449">
        <v>113310</v>
      </c>
      <c r="D16" s="450">
        <v>63310</v>
      </c>
      <c r="E16" s="2"/>
      <c r="F16" s="2"/>
      <c r="G16" s="2"/>
      <c r="H16" s="2"/>
    </row>
    <row r="17" spans="1:8" ht="13.8">
      <c r="A17" s="344" t="s">
        <v>125</v>
      </c>
      <c r="B17" s="334">
        <v>13633518</v>
      </c>
      <c r="C17" s="334">
        <v>15593465</v>
      </c>
      <c r="D17" s="460">
        <v>10189254</v>
      </c>
      <c r="E17" s="2"/>
      <c r="F17" s="2"/>
      <c r="G17" s="2"/>
      <c r="H17" s="2"/>
    </row>
    <row r="18" spans="1:8" ht="14.4">
      <c r="A18" s="345" t="s">
        <v>126</v>
      </c>
      <c r="B18" s="335">
        <v>27915000</v>
      </c>
      <c r="C18" s="332">
        <v>27915000</v>
      </c>
      <c r="D18" s="149">
        <v>10171442</v>
      </c>
      <c r="E18" s="2"/>
      <c r="F18" s="151"/>
      <c r="G18" s="2"/>
      <c r="H18" s="2"/>
    </row>
    <row r="19" spans="1:8" ht="14.4">
      <c r="A19" s="345" t="s">
        <v>127</v>
      </c>
      <c r="B19" s="332">
        <f>SUM(B20:B24)</f>
        <v>13514075</v>
      </c>
      <c r="C19" s="332">
        <f t="shared" ref="C19:D19" si="3">SUM(C20:C24)</f>
        <v>19402128</v>
      </c>
      <c r="D19" s="149">
        <f t="shared" si="3"/>
        <v>4437737</v>
      </c>
      <c r="E19" s="2"/>
      <c r="F19" s="151"/>
      <c r="G19" s="2"/>
      <c r="H19" s="2"/>
    </row>
    <row r="20" spans="1:8" ht="13.8">
      <c r="A20" s="344" t="s">
        <v>128</v>
      </c>
      <c r="B20" s="334">
        <v>132710</v>
      </c>
      <c r="C20" s="449">
        <v>176810</v>
      </c>
      <c r="D20" s="450">
        <v>176810</v>
      </c>
      <c r="E20" s="2"/>
      <c r="F20" s="2"/>
      <c r="G20" s="2"/>
      <c r="H20" s="2"/>
    </row>
    <row r="21" spans="1:8" ht="13.8">
      <c r="A21" s="344" t="s">
        <v>129</v>
      </c>
      <c r="B21" s="334">
        <v>3753535</v>
      </c>
      <c r="C21" s="449">
        <v>3753535</v>
      </c>
      <c r="D21" s="450">
        <v>2080927</v>
      </c>
      <c r="E21" s="2"/>
      <c r="F21" s="2"/>
      <c r="G21" s="2"/>
      <c r="H21" s="2"/>
    </row>
    <row r="22" spans="1:8" ht="13.8">
      <c r="A22" s="344" t="s">
        <v>130</v>
      </c>
      <c r="B22" s="334">
        <v>500000</v>
      </c>
      <c r="C22" s="449">
        <v>600000</v>
      </c>
      <c r="D22" s="450">
        <v>600000</v>
      </c>
      <c r="E22" s="2"/>
      <c r="F22" s="2"/>
      <c r="G22" s="2"/>
      <c r="H22" s="2"/>
    </row>
    <row r="23" spans="1:8" ht="13.8">
      <c r="A23" s="344" t="s">
        <v>131</v>
      </c>
      <c r="B23" s="336">
        <v>900000</v>
      </c>
      <c r="C23" s="449">
        <v>1580000</v>
      </c>
      <c r="D23" s="450">
        <v>1580000</v>
      </c>
      <c r="E23" s="2"/>
      <c r="F23" s="2"/>
      <c r="G23" s="2"/>
      <c r="H23" s="2"/>
    </row>
    <row r="24" spans="1:8" ht="14.4">
      <c r="A24" s="344" t="s">
        <v>132</v>
      </c>
      <c r="B24" s="334">
        <v>8227830</v>
      </c>
      <c r="C24" s="334">
        <v>13291783</v>
      </c>
      <c r="D24" s="451"/>
      <c r="E24" s="2"/>
      <c r="F24" s="2"/>
      <c r="G24" s="2"/>
      <c r="H24" s="2"/>
    </row>
    <row r="25" spans="1:8" ht="14.4">
      <c r="A25" s="344"/>
      <c r="B25" s="330"/>
      <c r="C25" s="452"/>
      <c r="D25" s="453"/>
      <c r="E25" s="2"/>
      <c r="F25" s="2"/>
      <c r="G25" s="2"/>
      <c r="H25" s="2"/>
    </row>
    <row r="26" spans="1:8" ht="13.8">
      <c r="A26" s="345" t="s">
        <v>19</v>
      </c>
      <c r="B26" s="337">
        <f>SUM(B28,B35)</f>
        <v>67806167</v>
      </c>
      <c r="C26" s="337">
        <f t="shared" ref="C26:D26" si="4">SUM(C28,C35)</f>
        <v>70707239</v>
      </c>
      <c r="D26" s="146">
        <f t="shared" si="4"/>
        <v>47151640</v>
      </c>
      <c r="E26" s="133"/>
      <c r="F26" s="133"/>
      <c r="G26" s="133"/>
      <c r="H26" s="133"/>
    </row>
    <row r="27" spans="1:8" ht="16.5" customHeight="1">
      <c r="A27" s="344"/>
      <c r="B27" s="332"/>
      <c r="C27" s="454"/>
      <c r="D27" s="455"/>
      <c r="E27" s="2"/>
      <c r="F27" s="2"/>
      <c r="G27" s="2"/>
      <c r="H27" s="2"/>
    </row>
    <row r="28" spans="1:8" ht="14.4">
      <c r="A28" s="345" t="s">
        <v>133</v>
      </c>
      <c r="B28" s="332">
        <f>SUM(B29:B33)</f>
        <v>250000</v>
      </c>
      <c r="C28" s="332">
        <f t="shared" ref="C28:D28" si="5">SUM(C29:C33)</f>
        <v>3151072</v>
      </c>
      <c r="D28" s="149">
        <f t="shared" si="5"/>
        <v>3025435</v>
      </c>
      <c r="E28" s="2"/>
      <c r="F28" s="2"/>
      <c r="G28" s="2"/>
      <c r="H28" s="2"/>
    </row>
    <row r="29" spans="1:8" ht="16.5" customHeight="1">
      <c r="A29" s="344" t="s">
        <v>134</v>
      </c>
      <c r="B29" s="335"/>
      <c r="C29" s="330">
        <v>169485</v>
      </c>
      <c r="D29" s="451">
        <v>169485</v>
      </c>
      <c r="E29" s="147"/>
      <c r="F29" s="145"/>
      <c r="G29" s="145"/>
      <c r="H29" s="145"/>
    </row>
    <row r="30" spans="1:8" ht="15.75" customHeight="1">
      <c r="A30" s="344" t="s">
        <v>135</v>
      </c>
      <c r="B30" s="335"/>
      <c r="C30" s="332">
        <v>88000</v>
      </c>
      <c r="D30" s="450"/>
      <c r="E30" s="2"/>
      <c r="F30" s="2"/>
      <c r="G30" s="2"/>
      <c r="H30" s="2"/>
    </row>
    <row r="31" spans="1:8" ht="14.4">
      <c r="A31" s="344" t="s">
        <v>136</v>
      </c>
      <c r="B31" s="335"/>
      <c r="C31" s="332">
        <v>670436</v>
      </c>
      <c r="D31" s="149">
        <v>670436</v>
      </c>
      <c r="E31" s="2"/>
      <c r="F31" s="151"/>
      <c r="G31" s="2"/>
      <c r="H31" s="2"/>
    </row>
    <row r="32" spans="1:8" ht="16.5" customHeight="1">
      <c r="A32" s="344" t="s">
        <v>137</v>
      </c>
      <c r="B32" s="332">
        <v>196858</v>
      </c>
      <c r="C32" s="332">
        <v>1579949</v>
      </c>
      <c r="D32" s="149">
        <v>1542312</v>
      </c>
      <c r="E32" s="2"/>
      <c r="F32" s="2"/>
      <c r="G32" s="2"/>
      <c r="H32" s="2"/>
    </row>
    <row r="33" spans="1:8" ht="18" customHeight="1">
      <c r="A33" s="344" t="s">
        <v>138</v>
      </c>
      <c r="B33" s="332">
        <v>53142</v>
      </c>
      <c r="C33" s="332">
        <v>643202</v>
      </c>
      <c r="D33" s="149">
        <v>643202</v>
      </c>
      <c r="E33" s="2"/>
      <c r="F33" s="2"/>
      <c r="G33" s="2"/>
      <c r="H33" s="2"/>
    </row>
    <row r="34" spans="1:8" ht="18" customHeight="1">
      <c r="A34" s="344"/>
      <c r="B34" s="332"/>
      <c r="C34" s="449"/>
      <c r="D34" s="450"/>
      <c r="E34" s="2"/>
      <c r="F34" s="2"/>
      <c r="G34" s="2"/>
      <c r="H34" s="2"/>
    </row>
    <row r="35" spans="1:8" ht="15.75" customHeight="1">
      <c r="A35" s="345" t="s">
        <v>139</v>
      </c>
      <c r="B35" s="332">
        <f>SUM(B36:B39)</f>
        <v>67556167</v>
      </c>
      <c r="C35" s="332">
        <f t="shared" ref="C35:D35" si="6">SUM(C36:C39)</f>
        <v>67556167</v>
      </c>
      <c r="D35" s="149">
        <f t="shared" si="6"/>
        <v>44126205</v>
      </c>
      <c r="E35" s="2"/>
      <c r="F35" s="2"/>
      <c r="G35" s="2"/>
      <c r="H35" s="2"/>
    </row>
    <row r="36" spans="1:8" ht="15.75" customHeight="1">
      <c r="A36" s="344" t="s">
        <v>140</v>
      </c>
      <c r="B36" s="332">
        <v>53193832</v>
      </c>
      <c r="C36" s="332">
        <v>53193832</v>
      </c>
      <c r="D36" s="149">
        <v>34745043</v>
      </c>
      <c r="E36" s="2"/>
      <c r="F36" s="2"/>
      <c r="G36" s="2"/>
      <c r="H36" s="2"/>
    </row>
    <row r="37" spans="1:8" ht="15.75" customHeight="1">
      <c r="A37" s="344" t="s">
        <v>141</v>
      </c>
      <c r="B37" s="335"/>
      <c r="C37" s="332"/>
      <c r="D37" s="149"/>
      <c r="E37" s="2"/>
      <c r="F37" s="2"/>
      <c r="G37" s="2"/>
      <c r="H37" s="2"/>
    </row>
    <row r="38" spans="1:8" ht="15.75" customHeight="1">
      <c r="A38" s="344" t="s">
        <v>142</v>
      </c>
      <c r="B38" s="335"/>
      <c r="C38" s="332"/>
      <c r="D38" s="149"/>
      <c r="E38" s="2"/>
      <c r="F38" s="151"/>
      <c r="G38" s="2"/>
      <c r="H38" s="2"/>
    </row>
    <row r="39" spans="1:8" ht="18" customHeight="1">
      <c r="A39" s="344" t="s">
        <v>143</v>
      </c>
      <c r="B39" s="335">
        <v>14362335</v>
      </c>
      <c r="C39" s="461">
        <v>14362335</v>
      </c>
      <c r="D39" s="462">
        <v>9381162</v>
      </c>
      <c r="E39" s="2"/>
      <c r="F39" s="2"/>
      <c r="G39" s="2"/>
      <c r="H39" s="2"/>
    </row>
    <row r="40" spans="1:8" ht="18" customHeight="1">
      <c r="A40" s="344"/>
      <c r="B40" s="335"/>
      <c r="C40" s="456"/>
      <c r="D40" s="457"/>
      <c r="E40" s="2"/>
      <c r="F40" s="2"/>
      <c r="G40" s="2"/>
      <c r="H40" s="2"/>
    </row>
    <row r="41" spans="1:8" ht="17.25" customHeight="1">
      <c r="A41" s="345" t="s">
        <v>144</v>
      </c>
      <c r="B41" s="337">
        <f>SUM(B43:B45)</f>
        <v>110270680</v>
      </c>
      <c r="C41" s="337">
        <f t="shared" ref="C41:D41" si="7">SUM(C43:C45)</f>
        <v>109441194</v>
      </c>
      <c r="D41" s="337">
        <f t="shared" si="7"/>
        <v>83613464</v>
      </c>
      <c r="E41" s="2"/>
      <c r="F41" s="2"/>
      <c r="G41" s="2"/>
      <c r="H41" s="2"/>
    </row>
    <row r="42" spans="1:8" ht="18.75" customHeight="1">
      <c r="A42" s="346"/>
      <c r="B42" s="334"/>
      <c r="C42" s="458"/>
      <c r="D42" s="459"/>
      <c r="E42" s="2"/>
      <c r="F42" s="2"/>
      <c r="G42" s="2"/>
      <c r="H42" s="2"/>
    </row>
    <row r="43" spans="1:8" ht="13.8">
      <c r="A43" s="345" t="s">
        <v>145</v>
      </c>
      <c r="B43" s="338"/>
      <c r="C43" s="338"/>
      <c r="D43" s="150"/>
      <c r="E43" s="2"/>
      <c r="F43" s="2"/>
      <c r="G43" s="2"/>
      <c r="H43" s="2"/>
    </row>
    <row r="44" spans="1:8" ht="17.25" customHeight="1">
      <c r="A44" s="344" t="s">
        <v>179</v>
      </c>
      <c r="B44" s="332">
        <v>6382894</v>
      </c>
      <c r="C44" s="332">
        <v>6473694</v>
      </c>
      <c r="D44" s="149">
        <v>6473694</v>
      </c>
      <c r="E44" s="2"/>
      <c r="F44" s="2"/>
      <c r="G44" s="2"/>
      <c r="H44" s="2"/>
    </row>
    <row r="45" spans="1:8" ht="15" thickBot="1">
      <c r="A45" s="347" t="s">
        <v>180</v>
      </c>
      <c r="B45" s="342">
        <v>103887786</v>
      </c>
      <c r="C45" s="342">
        <v>102967500</v>
      </c>
      <c r="D45" s="463">
        <v>77139770</v>
      </c>
      <c r="E45" s="133"/>
      <c r="F45" s="11"/>
      <c r="G45" s="11"/>
      <c r="H45" s="11"/>
    </row>
    <row r="46" spans="1:8" ht="14.4" thickBot="1">
      <c r="A46" s="348" t="s">
        <v>146</v>
      </c>
      <c r="B46" s="574">
        <f>SUM(B6,B26,B41)</f>
        <v>430839491</v>
      </c>
      <c r="C46" s="574">
        <f t="shared" ref="C46:D46" si="8">SUM(C6,C26,C41)</f>
        <v>475201357</v>
      </c>
      <c r="D46" s="575">
        <f t="shared" si="8"/>
        <v>334735982</v>
      </c>
      <c r="E46" s="2"/>
      <c r="F46" s="2"/>
      <c r="G46" s="2"/>
      <c r="H46" s="2"/>
    </row>
    <row r="47" spans="1:8" ht="16.8">
      <c r="A47" s="84"/>
      <c r="B47" s="152"/>
      <c r="C47" s="2"/>
      <c r="D47" s="2"/>
      <c r="E47" s="2"/>
      <c r="F47" s="2"/>
      <c r="G47" s="2"/>
      <c r="H47" s="2"/>
    </row>
    <row r="48" spans="1:8" ht="13.8">
      <c r="A48" s="153"/>
      <c r="B48" s="153"/>
      <c r="C48" s="153"/>
      <c r="D48" s="153"/>
    </row>
    <row r="49" spans="1:4" ht="13.8">
      <c r="A49" s="154"/>
      <c r="B49" s="154"/>
      <c r="C49" s="154"/>
      <c r="D49" s="154"/>
    </row>
  </sheetData>
  <mergeCells count="4">
    <mergeCell ref="G1:H1"/>
    <mergeCell ref="A4:D4"/>
    <mergeCell ref="A1:D1"/>
    <mergeCell ref="A2:D2"/>
  </mergeCells>
  <phoneticPr fontId="1" type="noConversion"/>
  <pageMargins left="0.74803149606299213" right="0.74803149606299213" top="0.78740157480314965" bottom="0.78740157480314965" header="0.51181102362204722" footer="0.51181102362204722"/>
  <pageSetup paperSize="9" orientation="portrait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8"/>
  <sheetViews>
    <sheetView topLeftCell="A25" workbookViewId="0">
      <selection activeCell="F7" sqref="F6:F7"/>
    </sheetView>
  </sheetViews>
  <sheetFormatPr defaultRowHeight="13.2"/>
  <cols>
    <col min="1" max="1" width="43.44140625" customWidth="1"/>
    <col min="2" max="2" width="13.44140625" customWidth="1"/>
    <col min="3" max="3" width="14.33203125" customWidth="1"/>
    <col min="4" max="4" width="13.109375" customWidth="1"/>
  </cols>
  <sheetData>
    <row r="1" spans="1:4" ht="15.6">
      <c r="A1" s="518" t="s">
        <v>271</v>
      </c>
      <c r="B1" s="518"/>
      <c r="C1" s="518"/>
      <c r="D1" s="518"/>
    </row>
    <row r="2" spans="1:4" ht="13.8">
      <c r="A2" s="2"/>
      <c r="B2" s="2"/>
    </row>
    <row r="3" spans="1:4" ht="15.6">
      <c r="A3" s="522" t="s">
        <v>245</v>
      </c>
      <c r="B3" s="522"/>
      <c r="C3" s="522"/>
      <c r="D3" s="522"/>
    </row>
    <row r="4" spans="1:4" ht="13.8">
      <c r="A4" s="2"/>
      <c r="B4" s="2"/>
    </row>
    <row r="5" spans="1:4" ht="13.5" customHeight="1" thickBot="1">
      <c r="A5" s="521" t="s">
        <v>191</v>
      </c>
      <c r="B5" s="521"/>
      <c r="C5" s="521"/>
      <c r="D5" s="521"/>
    </row>
    <row r="6" spans="1:4" ht="33.75" customHeight="1" thickBot="1">
      <c r="A6" s="349" t="s">
        <v>0</v>
      </c>
      <c r="B6" s="350" t="s">
        <v>59</v>
      </c>
      <c r="C6" s="292" t="s">
        <v>282</v>
      </c>
      <c r="D6" s="293" t="s">
        <v>313</v>
      </c>
    </row>
    <row r="7" spans="1:4" ht="13.8">
      <c r="A7" s="364" t="s">
        <v>9</v>
      </c>
      <c r="B7" s="363">
        <f>SUM(B9,B12,B13,B19,B20)</f>
        <v>149012043</v>
      </c>
      <c r="C7" s="363">
        <f t="shared" ref="C7:D7" si="0">SUM(C9,C12,C13,C19,C20)</f>
        <v>192261601</v>
      </c>
      <c r="D7" s="376">
        <f t="shared" si="0"/>
        <v>130854384</v>
      </c>
    </row>
    <row r="8" spans="1:4" ht="14.4">
      <c r="A8" s="365"/>
      <c r="B8" s="355"/>
      <c r="C8" s="6"/>
      <c r="D8" s="7"/>
    </row>
    <row r="9" spans="1:4" ht="14.4">
      <c r="A9" s="366" t="s">
        <v>116</v>
      </c>
      <c r="B9" s="356">
        <f>SUM(B10:B11)</f>
        <v>49940807</v>
      </c>
      <c r="C9" s="356">
        <f t="shared" ref="C9:D9" si="1">SUM(C10:C11)</f>
        <v>70188171</v>
      </c>
      <c r="D9" s="60">
        <f t="shared" si="1"/>
        <v>58902013</v>
      </c>
    </row>
    <row r="10" spans="1:4" ht="13.8">
      <c r="A10" s="365" t="s">
        <v>117</v>
      </c>
      <c r="B10" s="357">
        <v>26239160</v>
      </c>
      <c r="C10" s="417">
        <v>44039493</v>
      </c>
      <c r="D10" s="418">
        <v>36733341</v>
      </c>
    </row>
    <row r="11" spans="1:4" ht="13.8">
      <c r="A11" s="365" t="s">
        <v>118</v>
      </c>
      <c r="B11" s="358">
        <v>23701647</v>
      </c>
      <c r="C11" s="417">
        <v>26148678</v>
      </c>
      <c r="D11" s="418">
        <v>22168672</v>
      </c>
    </row>
    <row r="12" spans="1:4" ht="14.4">
      <c r="A12" s="366" t="s">
        <v>339</v>
      </c>
      <c r="B12" s="356">
        <v>5968403</v>
      </c>
      <c r="C12" s="415">
        <v>7468403</v>
      </c>
      <c r="D12" s="416">
        <v>5993589</v>
      </c>
    </row>
    <row r="13" spans="1:4" ht="14.4">
      <c r="A13" s="366" t="s">
        <v>120</v>
      </c>
      <c r="B13" s="359">
        <f>SUM(B14:B18)</f>
        <v>51673758</v>
      </c>
      <c r="C13" s="359">
        <f t="shared" ref="C13:D13" si="2">SUM(C14:C18)</f>
        <v>67287899</v>
      </c>
      <c r="D13" s="59">
        <f t="shared" si="2"/>
        <v>51349603</v>
      </c>
    </row>
    <row r="14" spans="1:4" ht="13.8">
      <c r="A14" s="365" t="s">
        <v>121</v>
      </c>
      <c r="B14" s="357">
        <v>10598800</v>
      </c>
      <c r="C14" s="417">
        <v>17268800</v>
      </c>
      <c r="D14" s="418">
        <v>11552080</v>
      </c>
    </row>
    <row r="15" spans="1:4" ht="13.8">
      <c r="A15" s="365" t="s">
        <v>122</v>
      </c>
      <c r="B15" s="358">
        <v>925000</v>
      </c>
      <c r="C15" s="417">
        <v>925000</v>
      </c>
      <c r="D15" s="418">
        <v>645706</v>
      </c>
    </row>
    <row r="16" spans="1:4" ht="13.8">
      <c r="A16" s="365" t="s">
        <v>123</v>
      </c>
      <c r="B16" s="358">
        <v>28990280</v>
      </c>
      <c r="C16" s="417">
        <v>35890280</v>
      </c>
      <c r="D16" s="418">
        <v>29990396</v>
      </c>
    </row>
    <row r="17" spans="1:4" ht="14.4">
      <c r="A17" s="365" t="s">
        <v>124</v>
      </c>
      <c r="B17" s="359">
        <v>0</v>
      </c>
      <c r="C17" s="417"/>
      <c r="D17" s="418"/>
    </row>
    <row r="18" spans="1:4" ht="13.8">
      <c r="A18" s="365" t="s">
        <v>125</v>
      </c>
      <c r="B18" s="358">
        <v>11159678</v>
      </c>
      <c r="C18" s="417">
        <v>13203819</v>
      </c>
      <c r="D18" s="418">
        <v>9161421</v>
      </c>
    </row>
    <row r="19" spans="1:4" ht="14.4">
      <c r="A19" s="366" t="s">
        <v>126</v>
      </c>
      <c r="B19" s="359">
        <v>27915000</v>
      </c>
      <c r="C19" s="415">
        <v>27915000</v>
      </c>
      <c r="D19" s="416">
        <v>10171442</v>
      </c>
    </row>
    <row r="20" spans="1:4" ht="14.4">
      <c r="A20" s="366" t="s">
        <v>127</v>
      </c>
      <c r="B20" s="356">
        <f>SUM(B21:B25)</f>
        <v>13514075</v>
      </c>
      <c r="C20" s="356">
        <f t="shared" ref="C20:D20" si="3">SUM(C21:C25)</f>
        <v>19402128</v>
      </c>
      <c r="D20" s="60">
        <f t="shared" si="3"/>
        <v>4437737</v>
      </c>
    </row>
    <row r="21" spans="1:4" ht="13.8">
      <c r="A21" s="365" t="s">
        <v>128</v>
      </c>
      <c r="B21" s="358">
        <v>132710</v>
      </c>
      <c r="C21" s="417">
        <v>176810</v>
      </c>
      <c r="D21" s="418">
        <v>176810</v>
      </c>
    </row>
    <row r="22" spans="1:4" ht="13.8">
      <c r="A22" s="365" t="s">
        <v>129</v>
      </c>
      <c r="B22" s="358">
        <v>3753535</v>
      </c>
      <c r="C22" s="417">
        <v>3753535</v>
      </c>
      <c r="D22" s="418">
        <v>2080927</v>
      </c>
    </row>
    <row r="23" spans="1:4" ht="13.8">
      <c r="A23" s="365" t="s">
        <v>130</v>
      </c>
      <c r="B23" s="358">
        <v>500000</v>
      </c>
      <c r="C23" s="417">
        <v>600000</v>
      </c>
      <c r="D23" s="418">
        <v>600000</v>
      </c>
    </row>
    <row r="24" spans="1:4" ht="13.8">
      <c r="A24" s="365" t="s">
        <v>131</v>
      </c>
      <c r="B24" s="360">
        <v>900000</v>
      </c>
      <c r="C24" s="417">
        <v>1580000</v>
      </c>
      <c r="D24" s="418">
        <v>1580000</v>
      </c>
    </row>
    <row r="25" spans="1:4" ht="13.8">
      <c r="A25" s="365" t="s">
        <v>132</v>
      </c>
      <c r="B25" s="358">
        <v>8227830</v>
      </c>
      <c r="C25" s="417">
        <v>13291783</v>
      </c>
      <c r="D25" s="418"/>
    </row>
    <row r="26" spans="1:4" ht="14.4">
      <c r="A26" s="365"/>
      <c r="B26" s="355"/>
      <c r="C26" s="417"/>
      <c r="D26" s="418"/>
    </row>
    <row r="27" spans="1:4" ht="13.8">
      <c r="A27" s="366" t="s">
        <v>19</v>
      </c>
      <c r="B27" s="361">
        <f>SUM(B29,B36)</f>
        <v>67556167</v>
      </c>
      <c r="C27" s="361">
        <f t="shared" ref="C27:D27" si="4">SUM(C29,C36)</f>
        <v>70418247</v>
      </c>
      <c r="D27" s="57">
        <f t="shared" si="4"/>
        <v>46900285</v>
      </c>
    </row>
    <row r="28" spans="1:4" ht="14.4">
      <c r="A28" s="365"/>
      <c r="B28" s="356"/>
      <c r="C28" s="417"/>
      <c r="D28" s="418"/>
    </row>
    <row r="29" spans="1:4" ht="14.4">
      <c r="A29" s="366" t="s">
        <v>133</v>
      </c>
      <c r="B29" s="356">
        <f>SUM(B30:B34)</f>
        <v>0</v>
      </c>
      <c r="C29" s="356">
        <f t="shared" ref="C29:D29" si="5">SUM(C30:C34)</f>
        <v>2862080</v>
      </c>
      <c r="D29" s="60">
        <f t="shared" si="5"/>
        <v>2774080</v>
      </c>
    </row>
    <row r="30" spans="1:4" ht="14.4">
      <c r="A30" s="365" t="s">
        <v>134</v>
      </c>
      <c r="B30" s="359"/>
      <c r="C30" s="421">
        <v>169485</v>
      </c>
      <c r="D30" s="422">
        <v>169485</v>
      </c>
    </row>
    <row r="31" spans="1:4" ht="14.4">
      <c r="A31" s="365" t="s">
        <v>135</v>
      </c>
      <c r="B31" s="359"/>
      <c r="C31" s="421">
        <v>88000</v>
      </c>
      <c r="D31" s="418"/>
    </row>
    <row r="32" spans="1:4" ht="14.4">
      <c r="A32" s="365" t="s">
        <v>136</v>
      </c>
      <c r="B32" s="359"/>
      <c r="C32" s="415">
        <v>631739</v>
      </c>
      <c r="D32" s="416">
        <v>631739</v>
      </c>
    </row>
    <row r="33" spans="1:4" ht="14.4">
      <c r="A33" s="365" t="s">
        <v>137</v>
      </c>
      <c r="B33" s="356"/>
      <c r="C33" s="415">
        <v>1383091</v>
      </c>
      <c r="D33" s="416">
        <v>1383091</v>
      </c>
    </row>
    <row r="34" spans="1:4" ht="14.4">
      <c r="A34" s="365" t="s">
        <v>138</v>
      </c>
      <c r="B34" s="356"/>
      <c r="C34" s="415">
        <v>589765</v>
      </c>
      <c r="D34" s="416">
        <v>589765</v>
      </c>
    </row>
    <row r="35" spans="1:4" ht="14.4">
      <c r="A35" s="365"/>
      <c r="B35" s="356"/>
      <c r="C35" s="417"/>
      <c r="D35" s="418"/>
    </row>
    <row r="36" spans="1:4" ht="14.4">
      <c r="A36" s="366" t="s">
        <v>139</v>
      </c>
      <c r="B36" s="356">
        <f>SUM(B37:B40)</f>
        <v>67556167</v>
      </c>
      <c r="C36" s="356">
        <f t="shared" ref="C36:D36" si="6">SUM(C37:C40)</f>
        <v>67556167</v>
      </c>
      <c r="D36" s="60">
        <f t="shared" si="6"/>
        <v>44126205</v>
      </c>
    </row>
    <row r="37" spans="1:4" ht="14.4">
      <c r="A37" s="365" t="s">
        <v>140</v>
      </c>
      <c r="B37" s="356">
        <v>53193832</v>
      </c>
      <c r="C37" s="415">
        <v>53193832</v>
      </c>
      <c r="D37" s="416">
        <v>34745043</v>
      </c>
    </row>
    <row r="38" spans="1:4" ht="14.4">
      <c r="A38" s="365" t="s">
        <v>141</v>
      </c>
      <c r="B38" s="359"/>
      <c r="C38" s="415"/>
      <c r="D38" s="416"/>
    </row>
    <row r="39" spans="1:4" ht="14.4">
      <c r="A39" s="365" t="s">
        <v>142</v>
      </c>
      <c r="B39" s="359"/>
      <c r="C39" s="415"/>
      <c r="D39" s="416"/>
    </row>
    <row r="40" spans="1:4" ht="14.4">
      <c r="A40" s="365" t="s">
        <v>143</v>
      </c>
      <c r="B40" s="359">
        <v>14362335</v>
      </c>
      <c r="C40" s="415">
        <v>14362335</v>
      </c>
      <c r="D40" s="416">
        <v>9381162</v>
      </c>
    </row>
    <row r="41" spans="1:4" ht="14.4">
      <c r="A41" s="365"/>
      <c r="B41" s="359"/>
      <c r="C41" s="417"/>
      <c r="D41" s="418"/>
    </row>
    <row r="42" spans="1:4" ht="13.8">
      <c r="A42" s="366" t="s">
        <v>144</v>
      </c>
      <c r="B42" s="361">
        <f>SUM(B44)</f>
        <v>110270680</v>
      </c>
      <c r="C42" s="361">
        <f t="shared" ref="C42:D42" si="7">SUM(C44)</f>
        <v>109441194</v>
      </c>
      <c r="D42" s="57">
        <f t="shared" si="7"/>
        <v>83613464</v>
      </c>
    </row>
    <row r="43" spans="1:4" ht="13.8">
      <c r="A43" s="367"/>
      <c r="B43" s="358"/>
      <c r="C43" s="417"/>
      <c r="D43" s="418"/>
    </row>
    <row r="44" spans="1:4" ht="13.8">
      <c r="A44" s="366" t="s">
        <v>145</v>
      </c>
      <c r="B44" s="362">
        <f>SUM(B45:B46)</f>
        <v>110270680</v>
      </c>
      <c r="C44" s="362">
        <f t="shared" ref="C44:D44" si="8">SUM(C45:C46)</f>
        <v>109441194</v>
      </c>
      <c r="D44" s="61">
        <f t="shared" si="8"/>
        <v>83613464</v>
      </c>
    </row>
    <row r="45" spans="1:4" ht="14.4">
      <c r="A45" s="365" t="s">
        <v>179</v>
      </c>
      <c r="B45" s="356">
        <v>6382894</v>
      </c>
      <c r="C45" s="415">
        <v>6473694</v>
      </c>
      <c r="D45" s="416">
        <v>6473694</v>
      </c>
    </row>
    <row r="46" spans="1:4" ht="15" thickBot="1">
      <c r="A46" s="368" t="s">
        <v>180</v>
      </c>
      <c r="B46" s="576">
        <v>103887786</v>
      </c>
      <c r="C46" s="577">
        <v>102967500</v>
      </c>
      <c r="D46" s="578">
        <v>77139770</v>
      </c>
    </row>
    <row r="47" spans="1:4" ht="14.4" thickBot="1">
      <c r="A47" s="369" t="s">
        <v>146</v>
      </c>
      <c r="B47" s="579">
        <f>B7+B27+B42</f>
        <v>326838890</v>
      </c>
      <c r="C47" s="579">
        <f t="shared" ref="C47:D47" si="9">C7+C27+C42</f>
        <v>372121042</v>
      </c>
      <c r="D47" s="580">
        <f t="shared" si="9"/>
        <v>261368133</v>
      </c>
    </row>
    <row r="48" spans="1:4" ht="16.8">
      <c r="A48" s="84"/>
      <c r="B48" s="152"/>
    </row>
  </sheetData>
  <mergeCells count="3">
    <mergeCell ref="A5:D5"/>
    <mergeCell ref="A3:D3"/>
    <mergeCell ref="A1:D1"/>
  </mergeCells>
  <phoneticPr fontId="53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7"/>
  <sheetViews>
    <sheetView topLeftCell="A22" workbookViewId="0">
      <selection activeCell="B46" sqref="B46:D46"/>
    </sheetView>
  </sheetViews>
  <sheetFormatPr defaultRowHeight="13.2"/>
  <cols>
    <col min="1" max="1" width="45.77734375" customWidth="1"/>
    <col min="2" max="2" width="13.109375" customWidth="1"/>
    <col min="3" max="3" width="13.33203125" customWidth="1"/>
    <col min="4" max="4" width="13.5546875" customWidth="1"/>
  </cols>
  <sheetData>
    <row r="1" spans="1:4" ht="15.6">
      <c r="A1" s="518" t="s">
        <v>272</v>
      </c>
      <c r="B1" s="518"/>
      <c r="C1" s="518"/>
      <c r="D1" s="518"/>
    </row>
    <row r="2" spans="1:4" ht="13.8">
      <c r="A2" s="2"/>
      <c r="B2" s="2"/>
    </row>
    <row r="3" spans="1:4" ht="15.6">
      <c r="A3" s="522" t="s">
        <v>246</v>
      </c>
      <c r="B3" s="522"/>
      <c r="C3" s="522"/>
      <c r="D3" s="522"/>
    </row>
    <row r="4" spans="1:4" ht="13.8">
      <c r="A4" s="2"/>
      <c r="B4" s="2"/>
    </row>
    <row r="5" spans="1:4" ht="13.5" customHeight="1" thickBot="1">
      <c r="A5" s="521" t="s">
        <v>191</v>
      </c>
      <c r="B5" s="521"/>
      <c r="C5" s="521"/>
      <c r="D5" s="521"/>
    </row>
    <row r="6" spans="1:4" ht="34.5" customHeight="1" thickBot="1">
      <c r="A6" s="351" t="s">
        <v>0</v>
      </c>
      <c r="B6" s="350" t="s">
        <v>59</v>
      </c>
      <c r="C6" s="292" t="s">
        <v>282</v>
      </c>
      <c r="D6" s="293" t="s">
        <v>313</v>
      </c>
    </row>
    <row r="7" spans="1:4" ht="13.8">
      <c r="A7" s="364" t="s">
        <v>9</v>
      </c>
      <c r="B7" s="363">
        <f>SUM(B9,B12,B13,B19,B20)</f>
        <v>103750601</v>
      </c>
      <c r="C7" s="363">
        <f t="shared" ref="C7:D7" si="0">SUM(C9,C12,C13,C19,C20)</f>
        <v>102791323</v>
      </c>
      <c r="D7" s="376">
        <f t="shared" si="0"/>
        <v>73116494</v>
      </c>
    </row>
    <row r="8" spans="1:4" ht="14.4">
      <c r="A8" s="365"/>
      <c r="B8" s="355"/>
      <c r="C8" s="6"/>
      <c r="D8" s="7"/>
    </row>
    <row r="9" spans="1:4" ht="14.4">
      <c r="A9" s="366" t="s">
        <v>116</v>
      </c>
      <c r="B9" s="356">
        <f>SUM(B10:B11)</f>
        <v>80097908</v>
      </c>
      <c r="C9" s="356">
        <f t="shared" ref="C9:D9" si="1">SUM(C10:C11)</f>
        <v>80353830</v>
      </c>
      <c r="D9" s="60">
        <f t="shared" si="1"/>
        <v>59157634</v>
      </c>
    </row>
    <row r="10" spans="1:4" ht="13.8">
      <c r="A10" s="365" t="s">
        <v>117</v>
      </c>
      <c r="B10" s="357">
        <v>80097908</v>
      </c>
      <c r="C10" s="417">
        <v>80247908</v>
      </c>
      <c r="D10" s="418">
        <v>59051712</v>
      </c>
    </row>
    <row r="11" spans="1:4" ht="14.4">
      <c r="A11" s="365" t="s">
        <v>118</v>
      </c>
      <c r="B11" s="356"/>
      <c r="C11" s="417">
        <v>105922</v>
      </c>
      <c r="D11" s="418">
        <v>105922</v>
      </c>
    </row>
    <row r="12" spans="1:4" ht="14.4">
      <c r="A12" s="366" t="s">
        <v>119</v>
      </c>
      <c r="B12" s="356">
        <v>11700000</v>
      </c>
      <c r="C12" s="415">
        <v>10823714</v>
      </c>
      <c r="D12" s="416">
        <v>7713613</v>
      </c>
    </row>
    <row r="13" spans="1:4" ht="14.4">
      <c r="A13" s="366" t="s">
        <v>120</v>
      </c>
      <c r="B13" s="359">
        <f>SUM(B14:B18)</f>
        <v>11952693</v>
      </c>
      <c r="C13" s="359">
        <f t="shared" ref="C13:D13" si="2">SUM(C14:C18)</f>
        <v>11613779</v>
      </c>
      <c r="D13" s="59">
        <f t="shared" si="2"/>
        <v>6245247</v>
      </c>
    </row>
    <row r="14" spans="1:4" ht="13.8">
      <c r="A14" s="365" t="s">
        <v>121</v>
      </c>
      <c r="B14" s="357">
        <v>1745853</v>
      </c>
      <c r="C14" s="417">
        <v>1352323</v>
      </c>
      <c r="D14" s="418">
        <v>949306</v>
      </c>
    </row>
    <row r="15" spans="1:4" ht="13.8">
      <c r="A15" s="365" t="s">
        <v>122</v>
      </c>
      <c r="B15" s="358">
        <v>337000</v>
      </c>
      <c r="C15" s="417">
        <v>412500</v>
      </c>
      <c r="D15" s="418">
        <v>271416</v>
      </c>
    </row>
    <row r="16" spans="1:4" ht="13.8">
      <c r="A16" s="365" t="s">
        <v>123</v>
      </c>
      <c r="B16" s="358">
        <v>7346000</v>
      </c>
      <c r="C16" s="417">
        <v>7346000</v>
      </c>
      <c r="D16" s="418">
        <v>3933382</v>
      </c>
    </row>
    <row r="17" spans="1:4" ht="13.8">
      <c r="A17" s="365" t="s">
        <v>124</v>
      </c>
      <c r="B17" s="357">
        <v>50000</v>
      </c>
      <c r="C17" s="417">
        <v>113310</v>
      </c>
      <c r="D17" s="418">
        <v>63310</v>
      </c>
    </row>
    <row r="18" spans="1:4" ht="13.8">
      <c r="A18" s="365" t="s">
        <v>125</v>
      </c>
      <c r="B18" s="358">
        <v>2473840</v>
      </c>
      <c r="C18" s="417">
        <v>2389646</v>
      </c>
      <c r="D18" s="418">
        <v>1027833</v>
      </c>
    </row>
    <row r="19" spans="1:4" ht="14.4">
      <c r="A19" s="366" t="s">
        <v>126</v>
      </c>
      <c r="B19" s="359"/>
      <c r="C19" s="417"/>
      <c r="D19" s="418"/>
    </row>
    <row r="20" spans="1:4" ht="13.8">
      <c r="A20" s="366" t="s">
        <v>127</v>
      </c>
      <c r="B20" s="361"/>
      <c r="C20" s="417"/>
      <c r="D20" s="418"/>
    </row>
    <row r="21" spans="1:4" ht="13.8">
      <c r="A21" s="365" t="s">
        <v>128</v>
      </c>
      <c r="B21" s="358"/>
      <c r="C21" s="417"/>
      <c r="D21" s="418"/>
    </row>
    <row r="22" spans="1:4" ht="14.4">
      <c r="A22" s="365" t="s">
        <v>129</v>
      </c>
      <c r="B22" s="356"/>
      <c r="C22" s="417"/>
      <c r="D22" s="418"/>
    </row>
    <row r="23" spans="1:4" ht="14.4">
      <c r="A23" s="365" t="s">
        <v>130</v>
      </c>
      <c r="B23" s="356"/>
      <c r="C23" s="417"/>
      <c r="D23" s="418"/>
    </row>
    <row r="24" spans="1:4" ht="14.4">
      <c r="A24" s="365" t="s">
        <v>131</v>
      </c>
      <c r="B24" s="370"/>
      <c r="C24" s="417"/>
      <c r="D24" s="418"/>
    </row>
    <row r="25" spans="1:4" ht="13.8">
      <c r="A25" s="365" t="s">
        <v>132</v>
      </c>
      <c r="B25" s="358"/>
      <c r="C25" s="417"/>
      <c r="D25" s="418"/>
    </row>
    <row r="26" spans="1:4" ht="14.4">
      <c r="A26" s="365"/>
      <c r="B26" s="355"/>
      <c r="C26" s="417"/>
      <c r="D26" s="418"/>
    </row>
    <row r="27" spans="1:4" ht="13.8">
      <c r="A27" s="366" t="s">
        <v>19</v>
      </c>
      <c r="B27" s="361">
        <f>SUM(B29,B35)</f>
        <v>250000</v>
      </c>
      <c r="C27" s="361">
        <f t="shared" ref="C27:D27" si="3">SUM(C29,C35)</f>
        <v>288992</v>
      </c>
      <c r="D27" s="57">
        <f t="shared" si="3"/>
        <v>251355</v>
      </c>
    </row>
    <row r="28" spans="1:4" ht="14.4">
      <c r="A28" s="365"/>
      <c r="B28" s="356"/>
      <c r="C28" s="417"/>
      <c r="D28" s="418"/>
    </row>
    <row r="29" spans="1:4" ht="14.4">
      <c r="A29" s="366" t="s">
        <v>133</v>
      </c>
      <c r="B29" s="356">
        <f>SUM(B30:B34)</f>
        <v>250000</v>
      </c>
      <c r="C29" s="356">
        <f t="shared" ref="C29:D29" si="4">SUM(C30:C34)</f>
        <v>288992</v>
      </c>
      <c r="D29" s="60">
        <f t="shared" si="4"/>
        <v>251355</v>
      </c>
    </row>
    <row r="30" spans="1:4" ht="14.4">
      <c r="A30" s="365" t="s">
        <v>134</v>
      </c>
      <c r="B30" s="359"/>
      <c r="C30" s="417"/>
      <c r="D30" s="418"/>
    </row>
    <row r="31" spans="1:4" ht="14.4">
      <c r="A31" s="365" t="s">
        <v>135</v>
      </c>
      <c r="B31" s="359"/>
      <c r="C31" s="417"/>
      <c r="D31" s="418"/>
    </row>
    <row r="32" spans="1:4" ht="14.4">
      <c r="A32" s="365" t="s">
        <v>136</v>
      </c>
      <c r="B32" s="359"/>
      <c r="C32" s="417">
        <v>38697</v>
      </c>
      <c r="D32" s="418">
        <v>38697</v>
      </c>
    </row>
    <row r="33" spans="1:4" ht="13.8">
      <c r="A33" s="365" t="s">
        <v>137</v>
      </c>
      <c r="B33" s="358">
        <v>196858</v>
      </c>
      <c r="C33" s="417">
        <v>196858</v>
      </c>
      <c r="D33" s="418">
        <v>159221</v>
      </c>
    </row>
    <row r="34" spans="1:4" ht="13.8">
      <c r="A34" s="365" t="s">
        <v>138</v>
      </c>
      <c r="B34" s="358">
        <v>53142</v>
      </c>
      <c r="C34" s="417">
        <v>53437</v>
      </c>
      <c r="D34" s="418">
        <v>53437</v>
      </c>
    </row>
    <row r="35" spans="1:4" ht="14.4">
      <c r="A35" s="366" t="s">
        <v>139</v>
      </c>
      <c r="B35" s="356">
        <v>0</v>
      </c>
      <c r="C35" s="417"/>
      <c r="D35" s="418"/>
    </row>
    <row r="36" spans="1:4" ht="14.4">
      <c r="A36" s="365" t="s">
        <v>140</v>
      </c>
      <c r="B36" s="356"/>
      <c r="C36" s="417"/>
      <c r="D36" s="418"/>
    </row>
    <row r="37" spans="1:4" ht="13.8">
      <c r="A37" s="365" t="s">
        <v>141</v>
      </c>
      <c r="B37" s="362"/>
      <c r="C37" s="417"/>
      <c r="D37" s="418"/>
    </row>
    <row r="38" spans="1:4" ht="13.8">
      <c r="A38" s="365" t="s">
        <v>142</v>
      </c>
      <c r="B38" s="371"/>
      <c r="C38" s="417"/>
      <c r="D38" s="418"/>
    </row>
    <row r="39" spans="1:4" ht="14.4">
      <c r="A39" s="365" t="s">
        <v>143</v>
      </c>
      <c r="B39" s="359"/>
      <c r="C39" s="417"/>
      <c r="D39" s="418"/>
    </row>
    <row r="40" spans="1:4" ht="14.4">
      <c r="A40" s="365"/>
      <c r="B40" s="359"/>
      <c r="C40" s="417"/>
      <c r="D40" s="418"/>
    </row>
    <row r="41" spans="1:4" ht="13.8">
      <c r="A41" s="366" t="s">
        <v>144</v>
      </c>
      <c r="B41" s="361">
        <v>0</v>
      </c>
      <c r="C41" s="417"/>
      <c r="D41" s="418"/>
    </row>
    <row r="42" spans="1:4" ht="13.8">
      <c r="A42" s="367"/>
      <c r="B42" s="358">
        <v>0</v>
      </c>
      <c r="C42" s="417"/>
      <c r="D42" s="418"/>
    </row>
    <row r="43" spans="1:4" ht="13.8">
      <c r="A43" s="366" t="s">
        <v>145</v>
      </c>
      <c r="B43" s="362"/>
      <c r="C43" s="417"/>
      <c r="D43" s="418"/>
    </row>
    <row r="44" spans="1:4" ht="14.4">
      <c r="A44" s="365" t="s">
        <v>179</v>
      </c>
      <c r="B44" s="356"/>
      <c r="C44" s="417"/>
      <c r="D44" s="418"/>
    </row>
    <row r="45" spans="1:4" ht="17.399999999999999" thickBot="1">
      <c r="A45" s="368" t="s">
        <v>180</v>
      </c>
      <c r="B45" s="372"/>
      <c r="C45" s="419"/>
      <c r="D45" s="420"/>
    </row>
    <row r="46" spans="1:4" ht="14.4" thickBot="1">
      <c r="A46" s="369" t="s">
        <v>146</v>
      </c>
      <c r="B46" s="579">
        <f>SUM(B7,B27,B41)</f>
        <v>104000601</v>
      </c>
      <c r="C46" s="579">
        <f t="shared" ref="C46:D46" si="5">SUM(C7,C27,C41)</f>
        <v>103080315</v>
      </c>
      <c r="D46" s="580">
        <f t="shared" si="5"/>
        <v>73367849</v>
      </c>
    </row>
    <row r="47" spans="1:4" ht="16.8">
      <c r="A47" s="84"/>
      <c r="B47" s="152"/>
    </row>
  </sheetData>
  <mergeCells count="3">
    <mergeCell ref="A5:D5"/>
    <mergeCell ref="A3:D3"/>
    <mergeCell ref="A1:D1"/>
  </mergeCells>
  <phoneticPr fontId="53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17. melléklet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Manyi</dc:creator>
  <cp:lastModifiedBy>Katalin Varga</cp:lastModifiedBy>
  <cp:lastPrinted>2025-11-11T15:23:02Z</cp:lastPrinted>
  <dcterms:created xsi:type="dcterms:W3CDTF">2003-08-19T11:25:04Z</dcterms:created>
  <dcterms:modified xsi:type="dcterms:W3CDTF">2025-11-11T15:23:05Z</dcterms:modified>
</cp:coreProperties>
</file>